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pivotTables/pivotTable1.xml" ContentType="application/vnd.openxmlformats-officedocument.spreadsheetml.pivot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105" windowWidth="20730" windowHeight="11760" tabRatio="599"/>
  </bookViews>
  <sheets>
    <sheet name="DASHBOARD" sheetId="5" r:id="rId1"/>
    <sheet name="List" sheetId="2" r:id="rId2"/>
    <sheet name="Data" sheetId="3" r:id="rId3"/>
    <sheet name="Calcs" sheetId="4" r:id="rId4"/>
    <sheet name="©" sheetId="6" r:id="rId5"/>
  </sheets>
  <definedNames>
    <definedName name="_xlnm._FilterDatabase" localSheetId="2" hidden="1">Data!$A$1:$R$121</definedName>
    <definedName name="Slicer_Regions">#N/A</definedName>
  </definedNames>
  <calcPr calcId="145621"/>
  <pivotCaches>
    <pivotCache cacheId="1" r:id="rId6"/>
  </pivotCaches>
  <fileRecoveryPr repairLoad="1"/>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B2" i="5" l="1"/>
  <c r="E5" i="2" s="1"/>
  <c r="B222" i="4"/>
  <c r="B221" i="4"/>
  <c r="B220" i="4"/>
  <c r="B219" i="4"/>
  <c r="B218" i="4"/>
  <c r="B217" i="4"/>
  <c r="B216" i="4"/>
  <c r="B215" i="4"/>
  <c r="B214" i="4"/>
  <c r="B213" i="4"/>
  <c r="J121" i="4"/>
  <c r="H121" i="4"/>
  <c r="F121" i="4"/>
  <c r="E121" i="4"/>
  <c r="J120" i="4"/>
  <c r="H120" i="4"/>
  <c r="F120" i="4"/>
  <c r="E120" i="4"/>
  <c r="J119" i="4"/>
  <c r="H119" i="4"/>
  <c r="F119" i="4"/>
  <c r="E119" i="4"/>
  <c r="J118" i="4"/>
  <c r="H118" i="4"/>
  <c r="F118" i="4"/>
  <c r="E118" i="4"/>
  <c r="J117" i="4"/>
  <c r="H117" i="4"/>
  <c r="F117" i="4"/>
  <c r="E117" i="4"/>
  <c r="J116" i="4"/>
  <c r="H116" i="4"/>
  <c r="F116" i="4"/>
  <c r="E116" i="4"/>
  <c r="J115" i="4"/>
  <c r="H115" i="4"/>
  <c r="F115" i="4"/>
  <c r="E115" i="4"/>
  <c r="J114" i="4"/>
  <c r="H114" i="4"/>
  <c r="F114" i="4"/>
  <c r="E114" i="4"/>
  <c r="J113" i="4"/>
  <c r="H113" i="4"/>
  <c r="F113" i="4"/>
  <c r="E113" i="4"/>
  <c r="J112" i="4"/>
  <c r="H112" i="4"/>
  <c r="F112" i="4"/>
  <c r="E112" i="4"/>
  <c r="L111" i="4"/>
  <c r="K111" i="4"/>
  <c r="J111" i="4"/>
  <c r="I111" i="4"/>
  <c r="H111" i="4"/>
  <c r="H181" i="4" s="1"/>
  <c r="G111" i="4"/>
  <c r="F111" i="4"/>
  <c r="F181" i="4" s="1"/>
  <c r="E111" i="4"/>
  <c r="E181" i="4" s="1"/>
  <c r="L110" i="4"/>
  <c r="K110" i="4"/>
  <c r="J110" i="4"/>
  <c r="I110" i="4"/>
  <c r="H110" i="4"/>
  <c r="H180" i="4" s="1"/>
  <c r="G110" i="4"/>
  <c r="F110" i="4"/>
  <c r="F180" i="4" s="1"/>
  <c r="E110" i="4"/>
  <c r="E180" i="4" s="1"/>
  <c r="J109" i="4"/>
  <c r="J179" i="4" s="1"/>
  <c r="H109" i="4"/>
  <c r="H179" i="4" s="1"/>
  <c r="F109" i="4"/>
  <c r="F179" i="4" s="1"/>
  <c r="E109" i="4"/>
  <c r="E179" i="4" s="1"/>
  <c r="J108" i="4"/>
  <c r="J178" i="4" s="1"/>
  <c r="H108" i="4"/>
  <c r="H178" i="4" s="1"/>
  <c r="F108" i="4"/>
  <c r="F178" i="4" s="1"/>
  <c r="E108" i="4"/>
  <c r="E178" i="4" s="1"/>
  <c r="L107" i="4"/>
  <c r="K107" i="4"/>
  <c r="J107" i="4"/>
  <c r="I107" i="4"/>
  <c r="H107" i="4"/>
  <c r="H177" i="4" s="1"/>
  <c r="G107" i="4"/>
  <c r="F107" i="4"/>
  <c r="F177" i="4" s="1"/>
  <c r="E107" i="4"/>
  <c r="E177" i="4" s="1"/>
  <c r="L106" i="4"/>
  <c r="K106" i="4"/>
  <c r="J106" i="4"/>
  <c r="I106" i="4"/>
  <c r="H106" i="4"/>
  <c r="H176" i="4" s="1"/>
  <c r="G106" i="4"/>
  <c r="F106" i="4"/>
  <c r="F176" i="4" s="1"/>
  <c r="E106" i="4"/>
  <c r="E176" i="4" s="1"/>
  <c r="L105" i="4"/>
  <c r="K105" i="4"/>
  <c r="J105" i="4"/>
  <c r="I105" i="4"/>
  <c r="H105" i="4"/>
  <c r="H175" i="4" s="1"/>
  <c r="G105" i="4"/>
  <c r="F105" i="4"/>
  <c r="F175" i="4" s="1"/>
  <c r="E105" i="4"/>
  <c r="E175" i="4" s="1"/>
  <c r="L104" i="4"/>
  <c r="K104" i="4"/>
  <c r="J104" i="4"/>
  <c r="I104" i="4"/>
  <c r="H104" i="4"/>
  <c r="H174" i="4" s="1"/>
  <c r="G104" i="4"/>
  <c r="F104" i="4"/>
  <c r="F174" i="4" s="1"/>
  <c r="E104" i="4"/>
  <c r="E174" i="4" s="1"/>
  <c r="L103" i="4"/>
  <c r="K103" i="4"/>
  <c r="J103" i="4"/>
  <c r="I103" i="4"/>
  <c r="H103" i="4"/>
  <c r="H173" i="4" s="1"/>
  <c r="G103" i="4"/>
  <c r="F103" i="4"/>
  <c r="F173" i="4" s="1"/>
  <c r="E103" i="4"/>
  <c r="E173" i="4" s="1"/>
  <c r="L102" i="4"/>
  <c r="K102" i="4"/>
  <c r="J102" i="4"/>
  <c r="I102" i="4"/>
  <c r="H102" i="4"/>
  <c r="H172" i="4" s="1"/>
  <c r="G102" i="4"/>
  <c r="F102" i="4"/>
  <c r="F172" i="4" s="1"/>
  <c r="E102" i="4"/>
  <c r="E172" i="4" s="1"/>
  <c r="L101" i="4"/>
  <c r="K101" i="4"/>
  <c r="J101" i="4"/>
  <c r="I101" i="4"/>
  <c r="H101" i="4"/>
  <c r="G101" i="4"/>
  <c r="F101" i="4"/>
  <c r="E101" i="4"/>
  <c r="L100" i="4"/>
  <c r="K100" i="4"/>
  <c r="J100" i="4"/>
  <c r="I100" i="4"/>
  <c r="H100" i="4"/>
  <c r="G100" i="4"/>
  <c r="F100" i="4"/>
  <c r="E100" i="4"/>
  <c r="L99" i="4"/>
  <c r="K99" i="4"/>
  <c r="J99" i="4"/>
  <c r="I99" i="4"/>
  <c r="H99" i="4"/>
  <c r="G99" i="4"/>
  <c r="F99" i="4"/>
  <c r="E99" i="4"/>
  <c r="L98" i="4"/>
  <c r="K98" i="4"/>
  <c r="J98" i="4"/>
  <c r="I98" i="4"/>
  <c r="H98" i="4"/>
  <c r="G98" i="4"/>
  <c r="F98" i="4"/>
  <c r="E98" i="4"/>
  <c r="L97" i="4"/>
  <c r="K97" i="4"/>
  <c r="J97" i="4"/>
  <c r="I97" i="4"/>
  <c r="H97" i="4"/>
  <c r="G97" i="4"/>
  <c r="F97" i="4"/>
  <c r="E97" i="4"/>
  <c r="L96" i="4"/>
  <c r="K96" i="4"/>
  <c r="J96" i="4"/>
  <c r="I96" i="4"/>
  <c r="H96" i="4"/>
  <c r="G96" i="4"/>
  <c r="F96" i="4"/>
  <c r="E96" i="4"/>
  <c r="L95" i="4"/>
  <c r="K95" i="4"/>
  <c r="J95" i="4"/>
  <c r="I95" i="4"/>
  <c r="H95" i="4"/>
  <c r="G95" i="4"/>
  <c r="F95" i="4"/>
  <c r="E95" i="4"/>
  <c r="J94" i="4"/>
  <c r="H94" i="4"/>
  <c r="F94" i="4"/>
  <c r="E94" i="4"/>
  <c r="J93" i="4"/>
  <c r="H93" i="4"/>
  <c r="F93" i="4"/>
  <c r="E93" i="4"/>
  <c r="L92" i="4"/>
  <c r="K92" i="4"/>
  <c r="J92" i="4"/>
  <c r="I92" i="4"/>
  <c r="H92" i="4"/>
  <c r="G92" i="4"/>
  <c r="F92" i="4"/>
  <c r="E92" i="4"/>
  <c r="J91" i="4"/>
  <c r="J171" i="4" s="1"/>
  <c r="H91" i="4"/>
  <c r="F91" i="4"/>
  <c r="F171" i="4" s="1"/>
  <c r="E91" i="4"/>
  <c r="E171" i="4" s="1"/>
  <c r="J90" i="4"/>
  <c r="J170" i="4" s="1"/>
  <c r="H90" i="4"/>
  <c r="F90" i="4"/>
  <c r="F170" i="4" s="1"/>
  <c r="E90" i="4"/>
  <c r="E170" i="4" s="1"/>
  <c r="J89" i="4"/>
  <c r="J169" i="4" s="1"/>
  <c r="H89" i="4"/>
  <c r="F89" i="4"/>
  <c r="F169" i="4" s="1"/>
  <c r="E89" i="4"/>
  <c r="E169" i="4" s="1"/>
  <c r="J88" i="4"/>
  <c r="J168" i="4" s="1"/>
  <c r="H88" i="4"/>
  <c r="F88" i="4"/>
  <c r="F168" i="4" s="1"/>
  <c r="E88" i="4"/>
  <c r="E168" i="4" s="1"/>
  <c r="J87" i="4"/>
  <c r="J167" i="4" s="1"/>
  <c r="H87" i="4"/>
  <c r="F87" i="4"/>
  <c r="F167" i="4" s="1"/>
  <c r="E87" i="4"/>
  <c r="E167" i="4" s="1"/>
  <c r="J86" i="4"/>
  <c r="J166" i="4" s="1"/>
  <c r="H86" i="4"/>
  <c r="F86" i="4"/>
  <c r="F166" i="4" s="1"/>
  <c r="E86" i="4"/>
  <c r="E166" i="4" s="1"/>
  <c r="J85" i="4"/>
  <c r="J165" i="4" s="1"/>
  <c r="H85" i="4"/>
  <c r="F85" i="4"/>
  <c r="F165" i="4" s="1"/>
  <c r="E85" i="4"/>
  <c r="E165" i="4" s="1"/>
  <c r="J84" i="4"/>
  <c r="J164" i="4" s="1"/>
  <c r="H84" i="4"/>
  <c r="H164" i="4" s="1"/>
  <c r="F84" i="4"/>
  <c r="F164" i="4" s="1"/>
  <c r="E84" i="4"/>
  <c r="E164" i="4" s="1"/>
  <c r="J83" i="4"/>
  <c r="J163" i="4" s="1"/>
  <c r="H83" i="4"/>
  <c r="H163" i="4" s="1"/>
  <c r="F83" i="4"/>
  <c r="F163" i="4" s="1"/>
  <c r="E83" i="4"/>
  <c r="E163" i="4" s="1"/>
  <c r="J82" i="4"/>
  <c r="J162" i="4" s="1"/>
  <c r="H82" i="4"/>
  <c r="F82" i="4"/>
  <c r="F162" i="4" s="1"/>
  <c r="E82" i="4"/>
  <c r="E162" i="4" s="1"/>
  <c r="J81" i="4"/>
  <c r="H81" i="4"/>
  <c r="F81" i="4"/>
  <c r="E81" i="4"/>
  <c r="J80" i="4"/>
  <c r="H80" i="4"/>
  <c r="F80" i="4"/>
  <c r="E80" i="4"/>
  <c r="J79" i="4"/>
  <c r="H79" i="4"/>
  <c r="F79" i="4"/>
  <c r="E79" i="4"/>
  <c r="J78" i="4"/>
  <c r="H78" i="4"/>
  <c r="F78" i="4"/>
  <c r="E78" i="4"/>
  <c r="J77" i="4"/>
  <c r="H77" i="4"/>
  <c r="F77" i="4"/>
  <c r="E77" i="4"/>
  <c r="J76" i="4"/>
  <c r="H76" i="4"/>
  <c r="F76" i="4"/>
  <c r="E76" i="4"/>
  <c r="J75" i="4"/>
  <c r="H75" i="4"/>
  <c r="F75" i="4"/>
  <c r="E75" i="4"/>
  <c r="J74" i="4"/>
  <c r="H74" i="4"/>
  <c r="F74" i="4"/>
  <c r="E74" i="4"/>
  <c r="J73" i="4"/>
  <c r="H73" i="4"/>
  <c r="F73" i="4"/>
  <c r="E73" i="4"/>
  <c r="J72" i="4"/>
  <c r="H72" i="4"/>
  <c r="F72" i="4"/>
  <c r="E72" i="4"/>
  <c r="L71" i="4"/>
  <c r="K71" i="4"/>
  <c r="J71" i="4"/>
  <c r="I71" i="4"/>
  <c r="H71" i="4"/>
  <c r="H161" i="4" s="1"/>
  <c r="G71" i="4"/>
  <c r="F71" i="4"/>
  <c r="F161" i="4" s="1"/>
  <c r="E71" i="4"/>
  <c r="E161" i="4" s="1"/>
  <c r="L70" i="4"/>
  <c r="K70" i="4"/>
  <c r="J70" i="4"/>
  <c r="I70" i="4"/>
  <c r="H70" i="4"/>
  <c r="H160" i="4" s="1"/>
  <c r="G70" i="4"/>
  <c r="F70" i="4"/>
  <c r="F160" i="4" s="1"/>
  <c r="E70" i="4"/>
  <c r="E160" i="4" s="1"/>
  <c r="L69" i="4"/>
  <c r="K69" i="4"/>
  <c r="J69" i="4"/>
  <c r="I69" i="4"/>
  <c r="H69" i="4"/>
  <c r="H159" i="4" s="1"/>
  <c r="G69" i="4"/>
  <c r="F69" i="4"/>
  <c r="F159" i="4" s="1"/>
  <c r="E69" i="4"/>
  <c r="E159" i="4" s="1"/>
  <c r="L68" i="4"/>
  <c r="K68" i="4"/>
  <c r="J68" i="4"/>
  <c r="I68" i="4"/>
  <c r="H68" i="4"/>
  <c r="H158" i="4" s="1"/>
  <c r="G68" i="4"/>
  <c r="F68" i="4"/>
  <c r="F158" i="4" s="1"/>
  <c r="E68" i="4"/>
  <c r="E158" i="4" s="1"/>
  <c r="J67" i="4"/>
  <c r="J157" i="4" s="1"/>
  <c r="H67" i="4"/>
  <c r="H157" i="4" s="1"/>
  <c r="F67" i="4"/>
  <c r="F157" i="4" s="1"/>
  <c r="E67" i="4"/>
  <c r="E157" i="4" s="1"/>
  <c r="L66" i="4"/>
  <c r="K66" i="4"/>
  <c r="J66" i="4"/>
  <c r="I66" i="4"/>
  <c r="H66" i="4"/>
  <c r="H156" i="4" s="1"/>
  <c r="G66" i="4"/>
  <c r="F66" i="4"/>
  <c r="F156" i="4" s="1"/>
  <c r="E66" i="4"/>
  <c r="E156" i="4" s="1"/>
  <c r="J65" i="4"/>
  <c r="J155" i="4" s="1"/>
  <c r="H65" i="4"/>
  <c r="H155" i="4" s="1"/>
  <c r="F65" i="4"/>
  <c r="F155" i="4" s="1"/>
  <c r="E65" i="4"/>
  <c r="E155" i="4" s="1"/>
  <c r="J64" i="4"/>
  <c r="J154" i="4" s="1"/>
  <c r="H64" i="4"/>
  <c r="H154" i="4" s="1"/>
  <c r="F64" i="4"/>
  <c r="F154" i="4" s="1"/>
  <c r="E64" i="4"/>
  <c r="E154" i="4" s="1"/>
  <c r="L63" i="4"/>
  <c r="K63" i="4"/>
  <c r="J63" i="4"/>
  <c r="I63" i="4"/>
  <c r="H63" i="4"/>
  <c r="H153" i="4" s="1"/>
  <c r="G63" i="4"/>
  <c r="F63" i="4"/>
  <c r="F153" i="4" s="1"/>
  <c r="E63" i="4"/>
  <c r="E153" i="4" s="1"/>
  <c r="L62" i="4"/>
  <c r="K62" i="4"/>
  <c r="J62" i="4"/>
  <c r="I62" i="4"/>
  <c r="H62" i="4"/>
  <c r="H152" i="4" s="1"/>
  <c r="G62" i="4"/>
  <c r="F62" i="4"/>
  <c r="F152" i="4" s="1"/>
  <c r="E62" i="4"/>
  <c r="E152" i="4" s="1"/>
  <c r="L61" i="4"/>
  <c r="K61" i="4"/>
  <c r="J61" i="4"/>
  <c r="I61" i="4"/>
  <c r="H61" i="4"/>
  <c r="G61" i="4"/>
  <c r="F61" i="4"/>
  <c r="E61" i="4"/>
  <c r="L60" i="4"/>
  <c r="K60" i="4"/>
  <c r="J60" i="4"/>
  <c r="I60" i="4"/>
  <c r="H60" i="4"/>
  <c r="G60" i="4"/>
  <c r="F60" i="4"/>
  <c r="E60" i="4"/>
  <c r="L59" i="4"/>
  <c r="K59" i="4"/>
  <c r="J59" i="4"/>
  <c r="I59" i="4"/>
  <c r="H59" i="4"/>
  <c r="G59" i="4"/>
  <c r="F59" i="4"/>
  <c r="E59" i="4"/>
  <c r="L58" i="4"/>
  <c r="K58" i="4"/>
  <c r="J58" i="4"/>
  <c r="I58" i="4"/>
  <c r="H58" i="4"/>
  <c r="G58" i="4"/>
  <c r="F58" i="4"/>
  <c r="E58" i="4"/>
  <c r="J57" i="4"/>
  <c r="H57" i="4"/>
  <c r="F57" i="4"/>
  <c r="E57" i="4"/>
  <c r="J56" i="4"/>
  <c r="H56" i="4"/>
  <c r="F56" i="4"/>
  <c r="E56" i="4"/>
  <c r="L55" i="4"/>
  <c r="K55" i="4"/>
  <c r="J55" i="4"/>
  <c r="I55" i="4"/>
  <c r="H55" i="4"/>
  <c r="G55" i="4"/>
  <c r="F55" i="4"/>
  <c r="E55" i="4"/>
  <c r="L54" i="4"/>
  <c r="K54" i="4"/>
  <c r="J54" i="4"/>
  <c r="I54" i="4"/>
  <c r="H54" i="4"/>
  <c r="G54" i="4"/>
  <c r="F54" i="4"/>
  <c r="E54" i="4"/>
  <c r="L53" i="4"/>
  <c r="K53" i="4"/>
  <c r="J53" i="4"/>
  <c r="I53" i="4"/>
  <c r="H53" i="4"/>
  <c r="G53" i="4"/>
  <c r="F53" i="4"/>
  <c r="E53" i="4"/>
  <c r="J52" i="4"/>
  <c r="H52" i="4"/>
  <c r="F52" i="4"/>
  <c r="E52" i="4"/>
  <c r="J51" i="4"/>
  <c r="H51" i="4"/>
  <c r="F51" i="4"/>
  <c r="F151" i="4" s="1"/>
  <c r="E51" i="4"/>
  <c r="E151" i="4" s="1"/>
  <c r="J50" i="4"/>
  <c r="H50" i="4"/>
  <c r="F50" i="4"/>
  <c r="F150" i="4" s="1"/>
  <c r="E50" i="4"/>
  <c r="E150" i="4" s="1"/>
  <c r="J49" i="4"/>
  <c r="H49" i="4"/>
  <c r="F49" i="4"/>
  <c r="F149" i="4" s="1"/>
  <c r="E49" i="4"/>
  <c r="E149" i="4" s="1"/>
  <c r="J48" i="4"/>
  <c r="H48" i="4"/>
  <c r="F48" i="4"/>
  <c r="F148" i="4" s="1"/>
  <c r="E48" i="4"/>
  <c r="E148" i="4" s="1"/>
  <c r="J47" i="4"/>
  <c r="J147" i="4" s="1"/>
  <c r="H47" i="4"/>
  <c r="H147" i="4" s="1"/>
  <c r="F47" i="4"/>
  <c r="F147" i="4" s="1"/>
  <c r="E47" i="4"/>
  <c r="E147" i="4" s="1"/>
  <c r="J46" i="4"/>
  <c r="J146" i="4" s="1"/>
  <c r="H46" i="4"/>
  <c r="H146" i="4" s="1"/>
  <c r="F46" i="4"/>
  <c r="F146" i="4" s="1"/>
  <c r="E46" i="4"/>
  <c r="E146" i="4" s="1"/>
  <c r="J45" i="4"/>
  <c r="J145" i="4" s="1"/>
  <c r="H45" i="4"/>
  <c r="F45" i="4"/>
  <c r="F145" i="4" s="1"/>
  <c r="E45" i="4"/>
  <c r="E145" i="4" s="1"/>
  <c r="J44" i="4"/>
  <c r="H44" i="4"/>
  <c r="F44" i="4"/>
  <c r="E44" i="4"/>
  <c r="E144" i="4" s="1"/>
  <c r="J43" i="4"/>
  <c r="J143" i="4" s="1"/>
  <c r="H43" i="4"/>
  <c r="F43" i="4"/>
  <c r="F143" i="4" s="1"/>
  <c r="E43" i="4"/>
  <c r="E143" i="4" s="1"/>
  <c r="J42" i="4"/>
  <c r="J142" i="4" s="1"/>
  <c r="H42" i="4"/>
  <c r="H142" i="4" s="1"/>
  <c r="F42" i="4"/>
  <c r="F142" i="4" s="1"/>
  <c r="E42" i="4"/>
  <c r="E142" i="4" s="1"/>
  <c r="J41" i="4"/>
  <c r="H41" i="4"/>
  <c r="F41" i="4"/>
  <c r="E41" i="4"/>
  <c r="J40" i="4"/>
  <c r="H40" i="4"/>
  <c r="F40" i="4"/>
  <c r="E40" i="4"/>
  <c r="J39" i="4"/>
  <c r="H39" i="4"/>
  <c r="F39" i="4"/>
  <c r="E39" i="4"/>
  <c r="J38" i="4"/>
  <c r="H38" i="4"/>
  <c r="F38" i="4"/>
  <c r="E38" i="4"/>
  <c r="J37" i="4"/>
  <c r="H37" i="4"/>
  <c r="F37" i="4"/>
  <c r="E37" i="4"/>
  <c r="J36" i="4"/>
  <c r="H36" i="4"/>
  <c r="F36" i="4"/>
  <c r="E36" i="4"/>
  <c r="J35" i="4"/>
  <c r="H35" i="4"/>
  <c r="F35" i="4"/>
  <c r="E35" i="4"/>
  <c r="J34" i="4"/>
  <c r="H34" i="4"/>
  <c r="F34" i="4"/>
  <c r="E34" i="4"/>
  <c r="J33" i="4"/>
  <c r="H33" i="4"/>
  <c r="F33" i="4"/>
  <c r="E33" i="4"/>
  <c r="J32" i="4"/>
  <c r="H32" i="4"/>
  <c r="F32" i="4"/>
  <c r="E32" i="4"/>
  <c r="L31" i="4"/>
  <c r="K31" i="4"/>
  <c r="J31" i="4"/>
  <c r="I31" i="4"/>
  <c r="H31" i="4"/>
  <c r="G31" i="4"/>
  <c r="F31" i="4"/>
  <c r="F141" i="4" s="1"/>
  <c r="E31" i="4"/>
  <c r="E141" i="4" s="1"/>
  <c r="J30" i="4"/>
  <c r="J140" i="4" s="1"/>
  <c r="H30" i="4"/>
  <c r="H140" i="4" s="1"/>
  <c r="F30" i="4"/>
  <c r="F140" i="4" s="1"/>
  <c r="E30" i="4"/>
  <c r="E140" i="4" s="1"/>
  <c r="J29" i="4"/>
  <c r="J139" i="4" s="1"/>
  <c r="H29" i="4"/>
  <c r="H139" i="4" s="1"/>
  <c r="F29" i="4"/>
  <c r="F139" i="4" s="1"/>
  <c r="E29" i="4"/>
  <c r="E139" i="4" s="1"/>
  <c r="L28" i="4"/>
  <c r="K28" i="4"/>
  <c r="J28" i="4"/>
  <c r="I28" i="4"/>
  <c r="H28" i="4"/>
  <c r="G28" i="4"/>
  <c r="F28" i="4"/>
  <c r="F138" i="4" s="1"/>
  <c r="E28" i="4"/>
  <c r="E138" i="4" s="1"/>
  <c r="L27" i="4"/>
  <c r="K27" i="4"/>
  <c r="J27" i="4"/>
  <c r="I27" i="4"/>
  <c r="H27" i="4"/>
  <c r="G27" i="4"/>
  <c r="F27" i="4"/>
  <c r="F137" i="4" s="1"/>
  <c r="E27" i="4"/>
  <c r="E137" i="4" s="1"/>
  <c r="J26" i="4"/>
  <c r="J136" i="4" s="1"/>
  <c r="H26" i="4"/>
  <c r="H136" i="4" s="1"/>
  <c r="F26" i="4"/>
  <c r="F136" i="4" s="1"/>
  <c r="E26" i="4"/>
  <c r="E136" i="4" s="1"/>
  <c r="L25" i="4"/>
  <c r="K25" i="4"/>
  <c r="J25" i="4"/>
  <c r="I25" i="4"/>
  <c r="H25" i="4"/>
  <c r="G25" i="4"/>
  <c r="F25" i="4"/>
  <c r="F135" i="4" s="1"/>
  <c r="E25" i="4"/>
  <c r="E135" i="4" s="1"/>
  <c r="L24" i="4"/>
  <c r="K24" i="4"/>
  <c r="J24" i="4"/>
  <c r="I24" i="4"/>
  <c r="H24" i="4"/>
  <c r="G24" i="4"/>
  <c r="F24" i="4"/>
  <c r="F134" i="4" s="1"/>
  <c r="E24" i="4"/>
  <c r="E134" i="4" s="1"/>
  <c r="L23" i="4"/>
  <c r="K23" i="4"/>
  <c r="J23" i="4"/>
  <c r="I23" i="4"/>
  <c r="H23" i="4"/>
  <c r="G23" i="4"/>
  <c r="F23" i="4"/>
  <c r="F133" i="4" s="1"/>
  <c r="E23" i="4"/>
  <c r="E133" i="4" s="1"/>
  <c r="L22" i="4"/>
  <c r="K22" i="4"/>
  <c r="J22" i="4"/>
  <c r="I22" i="4"/>
  <c r="H22" i="4"/>
  <c r="G22" i="4"/>
  <c r="F22" i="4"/>
  <c r="F132" i="4" s="1"/>
  <c r="E22" i="4"/>
  <c r="E132" i="4" s="1"/>
  <c r="J21" i="4"/>
  <c r="J201" i="4" s="1"/>
  <c r="H21" i="4"/>
  <c r="F21" i="4"/>
  <c r="F201" i="4" s="1"/>
  <c r="E21" i="4"/>
  <c r="E201" i="4" s="1"/>
  <c r="L20" i="4"/>
  <c r="K20" i="4"/>
  <c r="J20" i="4"/>
  <c r="I20" i="4"/>
  <c r="H20" i="4"/>
  <c r="G20" i="4"/>
  <c r="F20" i="4"/>
  <c r="F200" i="4" s="1"/>
  <c r="E20" i="4"/>
  <c r="E200" i="4" s="1"/>
  <c r="L19" i="4"/>
  <c r="K19" i="4"/>
  <c r="J19" i="4"/>
  <c r="I19" i="4"/>
  <c r="H19" i="4"/>
  <c r="G19" i="4"/>
  <c r="F19" i="4"/>
  <c r="F199" i="4" s="1"/>
  <c r="E19" i="4"/>
  <c r="E199" i="4" s="1"/>
  <c r="L18" i="4"/>
  <c r="K18" i="4"/>
  <c r="J18" i="4"/>
  <c r="I18" i="4"/>
  <c r="H18" i="4"/>
  <c r="G18" i="4"/>
  <c r="F18" i="4"/>
  <c r="F198" i="4" s="1"/>
  <c r="E18" i="4"/>
  <c r="E198" i="4" s="1"/>
  <c r="L17" i="4"/>
  <c r="K17" i="4"/>
  <c r="J17" i="4"/>
  <c r="I17" i="4"/>
  <c r="H17" i="4"/>
  <c r="G17" i="4"/>
  <c r="F17" i="4"/>
  <c r="F197" i="4" s="1"/>
  <c r="E17" i="4"/>
  <c r="E197" i="4" s="1"/>
  <c r="L16" i="4"/>
  <c r="K16" i="4"/>
  <c r="J16" i="4"/>
  <c r="I16" i="4"/>
  <c r="H16" i="4"/>
  <c r="G16" i="4"/>
  <c r="F16" i="4"/>
  <c r="F196" i="4" s="1"/>
  <c r="E16" i="4"/>
  <c r="E196" i="4" s="1"/>
  <c r="J15" i="4"/>
  <c r="J195" i="4" s="1"/>
  <c r="H15" i="4"/>
  <c r="F15" i="4"/>
  <c r="F195" i="4" s="1"/>
  <c r="E15" i="4"/>
  <c r="E195" i="4" s="1"/>
  <c r="L14" i="4"/>
  <c r="K14" i="4"/>
  <c r="J14" i="4"/>
  <c r="I14" i="4"/>
  <c r="H14" i="4"/>
  <c r="G14" i="4"/>
  <c r="F14" i="4"/>
  <c r="F194" i="4" s="1"/>
  <c r="E14" i="4"/>
  <c r="E194" i="4" s="1"/>
  <c r="J13" i="4"/>
  <c r="J193" i="4" s="1"/>
  <c r="H13" i="4"/>
  <c r="F13" i="4"/>
  <c r="F193" i="4" s="1"/>
  <c r="E13" i="4"/>
  <c r="E193" i="4" s="1"/>
  <c r="J12" i="4"/>
  <c r="J192" i="4" s="1"/>
  <c r="H12" i="4"/>
  <c r="F12" i="4"/>
  <c r="F192" i="4" s="1"/>
  <c r="E12" i="4"/>
  <c r="E192" i="4" s="1"/>
  <c r="J11" i="4"/>
  <c r="H11" i="4"/>
  <c r="F11" i="4"/>
  <c r="E11" i="4"/>
  <c r="J10" i="4"/>
  <c r="H10" i="4"/>
  <c r="F10" i="4"/>
  <c r="E10" i="4"/>
  <c r="J9" i="4"/>
  <c r="H9" i="4"/>
  <c r="F9" i="4"/>
  <c r="E9" i="4"/>
  <c r="J8" i="4"/>
  <c r="H8" i="4"/>
  <c r="F8" i="4"/>
  <c r="E8" i="4"/>
  <c r="J7" i="4"/>
  <c r="H7" i="4"/>
  <c r="F7" i="4"/>
  <c r="E7" i="4"/>
  <c r="J6" i="4"/>
  <c r="H6" i="4"/>
  <c r="F6" i="4"/>
  <c r="E6" i="4"/>
  <c r="J5" i="4"/>
  <c r="H5" i="4"/>
  <c r="F5" i="4"/>
  <c r="E5" i="4"/>
  <c r="J4" i="4"/>
  <c r="H4" i="4"/>
  <c r="F4" i="4"/>
  <c r="E4" i="4"/>
  <c r="J3" i="4"/>
  <c r="H3" i="4"/>
  <c r="F3" i="4"/>
  <c r="E3" i="4"/>
  <c r="J2" i="4"/>
  <c r="H2" i="4"/>
  <c r="F2" i="4"/>
  <c r="E2" i="4"/>
  <c r="R121" i="3"/>
  <c r="Q121" i="3"/>
  <c r="O121" i="3"/>
  <c r="P121" i="3" s="1"/>
  <c r="I121" i="3"/>
  <c r="G121" i="3"/>
  <c r="R120" i="3"/>
  <c r="Q120" i="3"/>
  <c r="O120" i="3"/>
  <c r="P120" i="3" s="1"/>
  <c r="I120" i="3"/>
  <c r="G120" i="3"/>
  <c r="R119" i="3"/>
  <c r="Q119" i="3"/>
  <c r="O119" i="3"/>
  <c r="P119" i="3" s="1"/>
  <c r="I119" i="3"/>
  <c r="G119" i="3"/>
  <c r="R118" i="3"/>
  <c r="Q118" i="3"/>
  <c r="O118" i="3"/>
  <c r="P118" i="3" s="1"/>
  <c r="I118" i="3"/>
  <c r="G118" i="3"/>
  <c r="R117" i="3"/>
  <c r="Q117" i="3"/>
  <c r="O117" i="3"/>
  <c r="P117" i="3" s="1"/>
  <c r="I117" i="3"/>
  <c r="G117" i="3"/>
  <c r="R116" i="3"/>
  <c r="L11" i="4" s="1"/>
  <c r="Q116" i="3"/>
  <c r="K11" i="4" s="1"/>
  <c r="O116" i="3"/>
  <c r="P116" i="3" s="1"/>
  <c r="I116" i="3"/>
  <c r="I11" i="4" s="1"/>
  <c r="G116" i="3"/>
  <c r="G11" i="4" s="1"/>
  <c r="R115" i="3"/>
  <c r="Q115" i="3"/>
  <c r="O115" i="3"/>
  <c r="P115" i="3" s="1"/>
  <c r="I115" i="3"/>
  <c r="I121" i="4" s="1"/>
  <c r="G115" i="3"/>
  <c r="R114" i="3"/>
  <c r="Q114" i="3"/>
  <c r="K91" i="4" s="1"/>
  <c r="O114" i="3"/>
  <c r="P114" i="3" s="1"/>
  <c r="I114" i="3"/>
  <c r="G114" i="3"/>
  <c r="R113" i="3"/>
  <c r="L81" i="4" s="1"/>
  <c r="Q113" i="3"/>
  <c r="K81" i="4" s="1"/>
  <c r="O113" i="3"/>
  <c r="P113" i="3" s="1"/>
  <c r="I113" i="3"/>
  <c r="G113" i="3"/>
  <c r="G81" i="4" s="1"/>
  <c r="R112" i="3"/>
  <c r="L51" i="4" s="1"/>
  <c r="Q112" i="3"/>
  <c r="O112" i="3"/>
  <c r="P112" i="3" s="1"/>
  <c r="I112" i="3"/>
  <c r="I51" i="4" s="1"/>
  <c r="G112" i="3"/>
  <c r="G51" i="4" s="1"/>
  <c r="G151" i="4" s="1"/>
  <c r="R111" i="3"/>
  <c r="Q111" i="3"/>
  <c r="O111" i="3"/>
  <c r="P111" i="3" s="1"/>
  <c r="I111" i="3"/>
  <c r="I41" i="4" s="1"/>
  <c r="G111" i="3"/>
  <c r="R110" i="3"/>
  <c r="Q110" i="3"/>
  <c r="O110" i="3"/>
  <c r="P110" i="3" s="1"/>
  <c r="I110" i="3"/>
  <c r="G110" i="3"/>
  <c r="R109" i="3"/>
  <c r="Q109" i="3"/>
  <c r="O109" i="3"/>
  <c r="P109" i="3" s="1"/>
  <c r="I109" i="3"/>
  <c r="G109" i="3"/>
  <c r="R108" i="3"/>
  <c r="Q108" i="3"/>
  <c r="O108" i="3"/>
  <c r="P108" i="3" s="1"/>
  <c r="I108" i="3"/>
  <c r="G108" i="3"/>
  <c r="R107" i="3"/>
  <c r="Q107" i="3"/>
  <c r="O107" i="3"/>
  <c r="P107" i="3" s="1"/>
  <c r="I107" i="3"/>
  <c r="G107" i="3"/>
  <c r="R106" i="3"/>
  <c r="Q106" i="3"/>
  <c r="O106" i="3"/>
  <c r="P106" i="3" s="1"/>
  <c r="I106" i="3"/>
  <c r="G106" i="3"/>
  <c r="R105" i="3"/>
  <c r="L40" i="4" s="1"/>
  <c r="Q105" i="3"/>
  <c r="K40" i="4" s="1"/>
  <c r="O105" i="3"/>
  <c r="P105" i="3" s="1"/>
  <c r="I105" i="3"/>
  <c r="I40" i="4" s="1"/>
  <c r="G105" i="3"/>
  <c r="G40" i="4" s="1"/>
  <c r="R104" i="3"/>
  <c r="L10" i="4" s="1"/>
  <c r="Q104" i="3"/>
  <c r="O104" i="3"/>
  <c r="P104" i="3" s="1"/>
  <c r="I104" i="3"/>
  <c r="I10" i="4" s="1"/>
  <c r="G104" i="3"/>
  <c r="G10" i="4" s="1"/>
  <c r="R103" i="3"/>
  <c r="Q103" i="3"/>
  <c r="O103" i="3"/>
  <c r="P103" i="3" s="1"/>
  <c r="I103" i="3"/>
  <c r="I120" i="4" s="1"/>
  <c r="G103" i="3"/>
  <c r="R102" i="3"/>
  <c r="Q102" i="3"/>
  <c r="K90" i="4" s="1"/>
  <c r="O102" i="3"/>
  <c r="P102" i="3" s="1"/>
  <c r="I102" i="3"/>
  <c r="G102" i="3"/>
  <c r="R101" i="3"/>
  <c r="L80" i="4" s="1"/>
  <c r="Q101" i="3"/>
  <c r="K80" i="4" s="1"/>
  <c r="O101" i="3"/>
  <c r="P101" i="3" s="1"/>
  <c r="I101" i="3"/>
  <c r="G101" i="3"/>
  <c r="G80" i="4" s="1"/>
  <c r="R100" i="3"/>
  <c r="L50" i="4" s="1"/>
  <c r="Q100" i="3"/>
  <c r="O100" i="3"/>
  <c r="P100" i="3" s="1"/>
  <c r="I100" i="3"/>
  <c r="I50" i="4" s="1"/>
  <c r="G100" i="3"/>
  <c r="G50" i="4" s="1"/>
  <c r="G150" i="4" s="1"/>
  <c r="R99" i="3"/>
  <c r="Q99" i="3"/>
  <c r="O99" i="3"/>
  <c r="P99" i="3" s="1"/>
  <c r="I99" i="3"/>
  <c r="G99" i="3"/>
  <c r="R98" i="3"/>
  <c r="Q98" i="3"/>
  <c r="O98" i="3"/>
  <c r="P98" i="3" s="1"/>
  <c r="I98" i="3"/>
  <c r="G98" i="3"/>
  <c r="R97" i="3"/>
  <c r="Q97" i="3"/>
  <c r="O97" i="3"/>
  <c r="P97" i="3" s="1"/>
  <c r="I97" i="3"/>
  <c r="G97" i="3"/>
  <c r="R96" i="3"/>
  <c r="Q96" i="3"/>
  <c r="O96" i="3"/>
  <c r="P96" i="3" s="1"/>
  <c r="I96" i="3"/>
  <c r="G96" i="3"/>
  <c r="R95" i="3"/>
  <c r="L79" i="4" s="1"/>
  <c r="Q95" i="3"/>
  <c r="K79" i="4" s="1"/>
  <c r="O95" i="3"/>
  <c r="P95" i="3" s="1"/>
  <c r="I95" i="3"/>
  <c r="I79" i="4" s="1"/>
  <c r="G95" i="3"/>
  <c r="G79" i="4" s="1"/>
  <c r="R94" i="3"/>
  <c r="L49" i="4" s="1"/>
  <c r="Q94" i="3"/>
  <c r="K49" i="4" s="1"/>
  <c r="O94" i="3"/>
  <c r="P94" i="3" s="1"/>
  <c r="I94" i="3"/>
  <c r="I49" i="4" s="1"/>
  <c r="G94" i="3"/>
  <c r="G49" i="4" s="1"/>
  <c r="G149" i="4" s="1"/>
  <c r="R93" i="3"/>
  <c r="L39" i="4" s="1"/>
  <c r="Q93" i="3"/>
  <c r="K39" i="4" s="1"/>
  <c r="O93" i="3"/>
  <c r="P93" i="3" s="1"/>
  <c r="I93" i="3"/>
  <c r="G93" i="3"/>
  <c r="G39" i="4" s="1"/>
  <c r="R92" i="3"/>
  <c r="L9" i="4" s="1"/>
  <c r="Q92" i="3"/>
  <c r="O92" i="3"/>
  <c r="P92" i="3" s="1"/>
  <c r="I92" i="3"/>
  <c r="I9" i="4" s="1"/>
  <c r="G92" i="3"/>
  <c r="G9" i="4" s="1"/>
  <c r="R91" i="3"/>
  <c r="Q91" i="3"/>
  <c r="O91" i="3"/>
  <c r="P91" i="3" s="1"/>
  <c r="I91" i="3"/>
  <c r="I119" i="4" s="1"/>
  <c r="G91" i="3"/>
  <c r="R90" i="3"/>
  <c r="Q90" i="3"/>
  <c r="K89" i="4" s="1"/>
  <c r="O90" i="3"/>
  <c r="P90" i="3" s="1"/>
  <c r="I90" i="3"/>
  <c r="G90" i="3"/>
  <c r="R89" i="3"/>
  <c r="Q89" i="3"/>
  <c r="O89" i="3"/>
  <c r="P89" i="3" s="1"/>
  <c r="I89" i="3"/>
  <c r="G89" i="3"/>
  <c r="R88" i="3"/>
  <c r="Q88" i="3"/>
  <c r="O88" i="3"/>
  <c r="P88" i="3" s="1"/>
  <c r="I88" i="3"/>
  <c r="G88" i="3"/>
  <c r="R87" i="3"/>
  <c r="Q87" i="3"/>
  <c r="O87" i="3"/>
  <c r="P87" i="3" s="1"/>
  <c r="I87" i="3"/>
  <c r="G87" i="3"/>
  <c r="R86" i="3"/>
  <c r="Q86" i="3"/>
  <c r="O86" i="3"/>
  <c r="P86" i="3" s="1"/>
  <c r="I86" i="3"/>
  <c r="G86" i="3"/>
  <c r="R85" i="3"/>
  <c r="L118" i="4" s="1"/>
  <c r="Q85" i="3"/>
  <c r="K118" i="4" s="1"/>
  <c r="O85" i="3"/>
  <c r="P85" i="3" s="1"/>
  <c r="I85" i="3"/>
  <c r="I118" i="4" s="1"/>
  <c r="G85" i="3"/>
  <c r="G118" i="4" s="1"/>
  <c r="R84" i="3"/>
  <c r="L88" i="4" s="1"/>
  <c r="Q84" i="3"/>
  <c r="K88" i="4" s="1"/>
  <c r="O84" i="3"/>
  <c r="P84" i="3" s="1"/>
  <c r="I84" i="3"/>
  <c r="I88" i="4" s="1"/>
  <c r="G84" i="3"/>
  <c r="G88" i="4" s="1"/>
  <c r="G168" i="4" s="1"/>
  <c r="R83" i="3"/>
  <c r="Q83" i="3"/>
  <c r="O83" i="3"/>
  <c r="P83" i="3" s="1"/>
  <c r="I83" i="3"/>
  <c r="I78" i="4" s="1"/>
  <c r="G83" i="3"/>
  <c r="R82" i="3"/>
  <c r="Q82" i="3"/>
  <c r="K48" i="4" s="1"/>
  <c r="O82" i="3"/>
  <c r="P82" i="3" s="1"/>
  <c r="I82" i="3"/>
  <c r="G82" i="3"/>
  <c r="R81" i="3"/>
  <c r="L38" i="4" s="1"/>
  <c r="Q81" i="3"/>
  <c r="K38" i="4" s="1"/>
  <c r="O81" i="3"/>
  <c r="P81" i="3" s="1"/>
  <c r="I81" i="3"/>
  <c r="G81" i="3"/>
  <c r="G38" i="4" s="1"/>
  <c r="R80" i="3"/>
  <c r="L8" i="4" s="1"/>
  <c r="Q80" i="3"/>
  <c r="O80" i="3"/>
  <c r="P80" i="3" s="1"/>
  <c r="I80" i="3"/>
  <c r="I8" i="4" s="1"/>
  <c r="G80" i="3"/>
  <c r="G8" i="4" s="1"/>
  <c r="R79" i="3"/>
  <c r="Q79" i="3"/>
  <c r="O79" i="3"/>
  <c r="P79" i="3" s="1"/>
  <c r="I79" i="3"/>
  <c r="G79" i="3"/>
  <c r="R78" i="3"/>
  <c r="Q78" i="3"/>
  <c r="O78" i="3"/>
  <c r="P78" i="3" s="1"/>
  <c r="I78" i="3"/>
  <c r="G78" i="3"/>
  <c r="R77" i="3"/>
  <c r="Q77" i="3"/>
  <c r="O77" i="3"/>
  <c r="P77" i="3" s="1"/>
  <c r="I77" i="3"/>
  <c r="G77" i="3"/>
  <c r="R76" i="3"/>
  <c r="Q76" i="3"/>
  <c r="O76" i="3"/>
  <c r="P76" i="3" s="1"/>
  <c r="I76" i="3"/>
  <c r="G76" i="3"/>
  <c r="R75" i="3"/>
  <c r="L37" i="4" s="1"/>
  <c r="Q75" i="3"/>
  <c r="K37" i="4" s="1"/>
  <c r="O75" i="3"/>
  <c r="P75" i="3" s="1"/>
  <c r="I75" i="3"/>
  <c r="I37" i="4" s="1"/>
  <c r="G75" i="3"/>
  <c r="G37" i="4" s="1"/>
  <c r="R74" i="3"/>
  <c r="L7" i="4" s="1"/>
  <c r="Q74" i="3"/>
  <c r="K7" i="4" s="1"/>
  <c r="O74" i="3"/>
  <c r="P74" i="3" s="1"/>
  <c r="I74" i="3"/>
  <c r="I7" i="4" s="1"/>
  <c r="G74" i="3"/>
  <c r="G7" i="4" s="1"/>
  <c r="R73" i="3"/>
  <c r="L117" i="4" s="1"/>
  <c r="Q73" i="3"/>
  <c r="K117" i="4" s="1"/>
  <c r="O73" i="3"/>
  <c r="P73" i="3" s="1"/>
  <c r="I73" i="3"/>
  <c r="G73" i="3"/>
  <c r="G117" i="4" s="1"/>
  <c r="R72" i="3"/>
  <c r="L87" i="4" s="1"/>
  <c r="Q72" i="3"/>
  <c r="O72" i="3"/>
  <c r="P72" i="3" s="1"/>
  <c r="I72" i="3"/>
  <c r="I87" i="4" s="1"/>
  <c r="G72" i="3"/>
  <c r="G87" i="4" s="1"/>
  <c r="G167" i="4" s="1"/>
  <c r="R71" i="3"/>
  <c r="Q71" i="3"/>
  <c r="O71" i="3"/>
  <c r="P71" i="3" s="1"/>
  <c r="I71" i="3"/>
  <c r="I77" i="4" s="1"/>
  <c r="G71" i="3"/>
  <c r="R70" i="3"/>
  <c r="Q70" i="3"/>
  <c r="K47" i="4" s="1"/>
  <c r="O70" i="3"/>
  <c r="P70" i="3" s="1"/>
  <c r="I70" i="3"/>
  <c r="G70" i="3"/>
  <c r="R69" i="3"/>
  <c r="Q69" i="3"/>
  <c r="O69" i="3"/>
  <c r="P69" i="3" s="1"/>
  <c r="I69" i="3"/>
  <c r="G69" i="3"/>
  <c r="R68" i="3"/>
  <c r="Q68" i="3"/>
  <c r="O68" i="3"/>
  <c r="P68" i="3" s="1"/>
  <c r="I68" i="3"/>
  <c r="G68" i="3"/>
  <c r="R67" i="3"/>
  <c r="Q67" i="3"/>
  <c r="O67" i="3"/>
  <c r="P67" i="3" s="1"/>
  <c r="I67" i="3"/>
  <c r="G67" i="3"/>
  <c r="R66" i="3"/>
  <c r="Q66" i="3"/>
  <c r="O66" i="3"/>
  <c r="P66" i="3" s="1"/>
  <c r="I66" i="3"/>
  <c r="G66" i="3"/>
  <c r="R65" i="3"/>
  <c r="L76" i="4" s="1"/>
  <c r="Q65" i="3"/>
  <c r="K76" i="4" s="1"/>
  <c r="O65" i="3"/>
  <c r="P65" i="3" s="1"/>
  <c r="I65" i="3"/>
  <c r="I76" i="4" s="1"/>
  <c r="G65" i="3"/>
  <c r="G76" i="4" s="1"/>
  <c r="R64" i="3"/>
  <c r="L46" i="4" s="1"/>
  <c r="Q64" i="3"/>
  <c r="K46" i="4" s="1"/>
  <c r="O64" i="3"/>
  <c r="P64" i="3" s="1"/>
  <c r="I64" i="3"/>
  <c r="I46" i="4" s="1"/>
  <c r="G64" i="3"/>
  <c r="G46" i="4" s="1"/>
  <c r="R63" i="3"/>
  <c r="Q63" i="3"/>
  <c r="O63" i="3"/>
  <c r="P63" i="3" s="1"/>
  <c r="I63" i="3"/>
  <c r="I36" i="4" s="1"/>
  <c r="G63" i="3"/>
  <c r="R62" i="3"/>
  <c r="Q62" i="3"/>
  <c r="K6" i="4" s="1"/>
  <c r="O62" i="3"/>
  <c r="P62" i="3" s="1"/>
  <c r="I62" i="3"/>
  <c r="G62" i="3"/>
  <c r="R61" i="3"/>
  <c r="L116" i="4" s="1"/>
  <c r="Q61" i="3"/>
  <c r="K116" i="4" s="1"/>
  <c r="O61" i="3"/>
  <c r="P61" i="3" s="1"/>
  <c r="I61" i="3"/>
  <c r="G61" i="3"/>
  <c r="G116" i="4" s="1"/>
  <c r="R60" i="3"/>
  <c r="L86" i="4" s="1"/>
  <c r="Q60" i="3"/>
  <c r="O60" i="3"/>
  <c r="P60" i="3" s="1"/>
  <c r="I60" i="3"/>
  <c r="I86" i="4" s="1"/>
  <c r="G60" i="3"/>
  <c r="G86" i="4" s="1"/>
  <c r="G166" i="4" s="1"/>
  <c r="R59" i="3"/>
  <c r="Q59" i="3"/>
  <c r="O59" i="3"/>
  <c r="P59" i="3" s="1"/>
  <c r="I59" i="3"/>
  <c r="G59" i="3"/>
  <c r="R58" i="3"/>
  <c r="Q58" i="3"/>
  <c r="O58" i="3"/>
  <c r="P58" i="3" s="1"/>
  <c r="I58" i="3"/>
  <c r="G58" i="3"/>
  <c r="R57" i="3"/>
  <c r="Q57" i="3"/>
  <c r="O57" i="3"/>
  <c r="P57" i="3" s="1"/>
  <c r="I57" i="3"/>
  <c r="G57" i="3"/>
  <c r="R56" i="3"/>
  <c r="Q56" i="3"/>
  <c r="O56" i="3"/>
  <c r="P56" i="3" s="1"/>
  <c r="I56" i="3"/>
  <c r="G56" i="3"/>
  <c r="R55" i="3"/>
  <c r="L115" i="4" s="1"/>
  <c r="Q55" i="3"/>
  <c r="K115" i="4" s="1"/>
  <c r="O55" i="3"/>
  <c r="P55" i="3" s="1"/>
  <c r="I55" i="3"/>
  <c r="I115" i="4" s="1"/>
  <c r="G55" i="3"/>
  <c r="G115" i="4" s="1"/>
  <c r="R54" i="3"/>
  <c r="L85" i="4" s="1"/>
  <c r="Q54" i="3"/>
  <c r="K85" i="4" s="1"/>
  <c r="O54" i="3"/>
  <c r="P54" i="3" s="1"/>
  <c r="I54" i="3"/>
  <c r="I85" i="4" s="1"/>
  <c r="G54" i="3"/>
  <c r="G85" i="4" s="1"/>
  <c r="G165" i="4" s="1"/>
  <c r="R53" i="3"/>
  <c r="L75" i="4" s="1"/>
  <c r="Q53" i="3"/>
  <c r="K75" i="4" s="1"/>
  <c r="O53" i="3"/>
  <c r="P53" i="3" s="1"/>
  <c r="I53" i="3"/>
  <c r="G53" i="3"/>
  <c r="G75" i="4" s="1"/>
  <c r="R52" i="3"/>
  <c r="L45" i="4" s="1"/>
  <c r="Q52" i="3"/>
  <c r="O52" i="3"/>
  <c r="P52" i="3" s="1"/>
  <c r="I52" i="3"/>
  <c r="I45" i="4" s="1"/>
  <c r="G52" i="3"/>
  <c r="G45" i="4" s="1"/>
  <c r="G145" i="4" s="1"/>
  <c r="R51" i="3"/>
  <c r="Q51" i="3"/>
  <c r="O51" i="3"/>
  <c r="P51" i="3" s="1"/>
  <c r="I51" i="3"/>
  <c r="G51" i="3"/>
  <c r="R50" i="3"/>
  <c r="Q50" i="3"/>
  <c r="P50" i="3"/>
  <c r="O50" i="3"/>
  <c r="I50" i="3"/>
  <c r="G50" i="3"/>
  <c r="R49" i="3"/>
  <c r="Q49" i="3"/>
  <c r="O49" i="3"/>
  <c r="P49" i="3" s="1"/>
  <c r="I49" i="3"/>
  <c r="G49" i="3"/>
  <c r="R48" i="3"/>
  <c r="Q48" i="3"/>
  <c r="O48" i="3"/>
  <c r="P48" i="3" s="1"/>
  <c r="I48" i="3"/>
  <c r="G48" i="3"/>
  <c r="R47" i="3"/>
  <c r="Q47" i="3"/>
  <c r="O47" i="3"/>
  <c r="P47" i="3" s="1"/>
  <c r="I47" i="3"/>
  <c r="G47" i="3"/>
  <c r="R46" i="3"/>
  <c r="Q46" i="3"/>
  <c r="O46" i="3"/>
  <c r="P46" i="3" s="1"/>
  <c r="I46" i="3"/>
  <c r="G46" i="3"/>
  <c r="R45" i="3"/>
  <c r="L34" i="4" s="1"/>
  <c r="Q45" i="3"/>
  <c r="K34" i="4" s="1"/>
  <c r="O45" i="3"/>
  <c r="P45" i="3" s="1"/>
  <c r="I45" i="3"/>
  <c r="I34" i="4" s="1"/>
  <c r="G45" i="3"/>
  <c r="G34" i="4" s="1"/>
  <c r="R44" i="3"/>
  <c r="L4" i="4" s="1"/>
  <c r="Q44" i="3"/>
  <c r="K4" i="4" s="1"/>
  <c r="O44" i="3"/>
  <c r="P44" i="3" s="1"/>
  <c r="I44" i="3"/>
  <c r="I4" i="4" s="1"/>
  <c r="G44" i="3"/>
  <c r="G4" i="4" s="1"/>
  <c r="R43" i="3"/>
  <c r="Q43" i="3"/>
  <c r="K114" i="4" s="1"/>
  <c r="O43" i="3"/>
  <c r="P43" i="3" s="1"/>
  <c r="I43" i="3"/>
  <c r="G43" i="3"/>
  <c r="R42" i="3"/>
  <c r="L84" i="4" s="1"/>
  <c r="Q42" i="3"/>
  <c r="O42" i="3"/>
  <c r="P42" i="3" s="1"/>
  <c r="I42" i="3"/>
  <c r="I84" i="4" s="1"/>
  <c r="G42" i="3"/>
  <c r="R41" i="3"/>
  <c r="L74" i="4" s="1"/>
  <c r="Q41" i="3"/>
  <c r="O41" i="3"/>
  <c r="P41" i="3" s="1"/>
  <c r="I41" i="3"/>
  <c r="G41" i="3"/>
  <c r="G74" i="4" s="1"/>
  <c r="R40" i="3"/>
  <c r="Q40" i="3"/>
  <c r="K44" i="4" s="1"/>
  <c r="O40" i="3"/>
  <c r="P40" i="3" s="1"/>
  <c r="I40" i="3"/>
  <c r="G40" i="3"/>
  <c r="G44" i="4" s="1"/>
  <c r="G144" i="4" s="1"/>
  <c r="R39" i="3"/>
  <c r="Q39" i="3"/>
  <c r="O39" i="3"/>
  <c r="P39" i="3" s="1"/>
  <c r="I39" i="3"/>
  <c r="G39" i="3"/>
  <c r="R38" i="3"/>
  <c r="Q38" i="3"/>
  <c r="P38" i="3"/>
  <c r="O38" i="3"/>
  <c r="I38" i="3"/>
  <c r="G38" i="3"/>
  <c r="R37" i="3"/>
  <c r="Q37" i="3"/>
  <c r="O37" i="3"/>
  <c r="P37" i="3" s="1"/>
  <c r="I37" i="3"/>
  <c r="G37" i="3"/>
  <c r="R36" i="3"/>
  <c r="Q36" i="3"/>
  <c r="O36" i="3"/>
  <c r="P36" i="3" s="1"/>
  <c r="I36" i="3"/>
  <c r="G36" i="3"/>
  <c r="R35" i="3"/>
  <c r="L73" i="4" s="1"/>
  <c r="Q35" i="3"/>
  <c r="K73" i="4" s="1"/>
  <c r="O35" i="3"/>
  <c r="P35" i="3" s="1"/>
  <c r="I35" i="3"/>
  <c r="I73" i="4" s="1"/>
  <c r="G35" i="3"/>
  <c r="G73" i="4" s="1"/>
  <c r="R34" i="3"/>
  <c r="L43" i="4" s="1"/>
  <c r="Q34" i="3"/>
  <c r="K43" i="4" s="1"/>
  <c r="O34" i="3"/>
  <c r="P34" i="3" s="1"/>
  <c r="I34" i="3"/>
  <c r="I43" i="4" s="1"/>
  <c r="G34" i="3"/>
  <c r="G43" i="4" s="1"/>
  <c r="G143" i="4" s="1"/>
  <c r="R33" i="3"/>
  <c r="L33" i="4" s="1"/>
  <c r="Q33" i="3"/>
  <c r="O33" i="3"/>
  <c r="P33" i="3" s="1"/>
  <c r="I33" i="3"/>
  <c r="G33" i="3"/>
  <c r="G33" i="4" s="1"/>
  <c r="R32" i="3"/>
  <c r="Q32" i="3"/>
  <c r="K3" i="4" s="1"/>
  <c r="O32" i="3"/>
  <c r="P32" i="3" s="1"/>
  <c r="I32" i="3"/>
  <c r="G32" i="3"/>
  <c r="R31" i="3"/>
  <c r="Q31" i="3"/>
  <c r="K113" i="4" s="1"/>
  <c r="O31" i="3"/>
  <c r="P31" i="3" s="1"/>
  <c r="I31" i="3"/>
  <c r="I113" i="4" s="1"/>
  <c r="G31" i="3"/>
  <c r="R30" i="3"/>
  <c r="L83" i="4" s="1"/>
  <c r="Q30" i="3"/>
  <c r="O30" i="3"/>
  <c r="P30" i="3" s="1"/>
  <c r="I30" i="3"/>
  <c r="I83" i="4" s="1"/>
  <c r="G30" i="3"/>
  <c r="R29" i="3"/>
  <c r="Q29" i="3"/>
  <c r="O29" i="3"/>
  <c r="P29" i="3" s="1"/>
  <c r="I29" i="3"/>
  <c r="G29" i="3"/>
  <c r="R28" i="3"/>
  <c r="Q28" i="3"/>
  <c r="O28" i="3"/>
  <c r="P28" i="3" s="1"/>
  <c r="I28" i="3"/>
  <c r="G28" i="3"/>
  <c r="R27" i="3"/>
  <c r="Q27" i="3"/>
  <c r="O27" i="3"/>
  <c r="P27" i="3" s="1"/>
  <c r="I27" i="3"/>
  <c r="G27" i="3"/>
  <c r="R26" i="3"/>
  <c r="Q26" i="3"/>
  <c r="O26" i="3"/>
  <c r="P26" i="3" s="1"/>
  <c r="I26" i="3"/>
  <c r="G26" i="3"/>
  <c r="R25" i="3"/>
  <c r="L112" i="4" s="1"/>
  <c r="Q25" i="3"/>
  <c r="K112" i="4" s="1"/>
  <c r="O25" i="3"/>
  <c r="P25" i="3" s="1"/>
  <c r="I25" i="3"/>
  <c r="I112" i="4" s="1"/>
  <c r="G25" i="3"/>
  <c r="G112" i="4" s="1"/>
  <c r="R24" i="3"/>
  <c r="L82" i="4" s="1"/>
  <c r="Q24" i="3"/>
  <c r="K82" i="4" s="1"/>
  <c r="O24" i="3"/>
  <c r="P24" i="3" s="1"/>
  <c r="I24" i="3"/>
  <c r="I82" i="4" s="1"/>
  <c r="I162" i="4" s="1"/>
  <c r="G24" i="3"/>
  <c r="G82" i="4" s="1"/>
  <c r="G162" i="4" s="1"/>
  <c r="R23" i="3"/>
  <c r="Q23" i="3"/>
  <c r="O23" i="3"/>
  <c r="P23" i="3" s="1"/>
  <c r="I23" i="3"/>
  <c r="I72" i="4" s="1"/>
  <c r="G23" i="3"/>
  <c r="R22" i="3"/>
  <c r="Q22" i="3"/>
  <c r="P22" i="3"/>
  <c r="O22" i="3"/>
  <c r="I22" i="3"/>
  <c r="I42" i="4" s="1"/>
  <c r="G22" i="3"/>
  <c r="R21" i="3"/>
  <c r="L109" i="4" s="1"/>
  <c r="Q21" i="3"/>
  <c r="K109" i="4" s="1"/>
  <c r="O21" i="3"/>
  <c r="P21" i="3" s="1"/>
  <c r="I21" i="3"/>
  <c r="I109" i="4" s="1"/>
  <c r="G21" i="3"/>
  <c r="G109" i="4" s="1"/>
  <c r="R20" i="3"/>
  <c r="Q20" i="3"/>
  <c r="O20" i="3"/>
  <c r="P20" i="3" s="1"/>
  <c r="I20" i="3"/>
  <c r="G20" i="3"/>
  <c r="R19" i="3"/>
  <c r="L57" i="4" s="1"/>
  <c r="Q19" i="3"/>
  <c r="K57" i="4" s="1"/>
  <c r="O19" i="3"/>
  <c r="P19" i="3" s="1"/>
  <c r="I19" i="3"/>
  <c r="I57" i="4" s="1"/>
  <c r="G19" i="3"/>
  <c r="G57" i="4" s="1"/>
  <c r="R18" i="3"/>
  <c r="L56" i="4" s="1"/>
  <c r="Q18" i="3"/>
  <c r="K56" i="4" s="1"/>
  <c r="O18" i="3"/>
  <c r="P18" i="3" s="1"/>
  <c r="I18" i="3"/>
  <c r="I56" i="4" s="1"/>
  <c r="G18" i="3"/>
  <c r="G56" i="4" s="1"/>
  <c r="R17" i="3"/>
  <c r="L65" i="4" s="1"/>
  <c r="Q17" i="3"/>
  <c r="K65" i="4" s="1"/>
  <c r="O17" i="3"/>
  <c r="P17" i="3" s="1"/>
  <c r="I17" i="3"/>
  <c r="I65" i="4" s="1"/>
  <c r="G17" i="3"/>
  <c r="G65" i="4" s="1"/>
  <c r="R16" i="3"/>
  <c r="L64" i="4" s="1"/>
  <c r="Q16" i="3"/>
  <c r="K64" i="4" s="1"/>
  <c r="O16" i="3"/>
  <c r="P16" i="3" s="1"/>
  <c r="I16" i="3"/>
  <c r="I64" i="4" s="1"/>
  <c r="G16" i="3"/>
  <c r="G64" i="4" s="1"/>
  <c r="R15" i="3"/>
  <c r="L13" i="4" s="1"/>
  <c r="Q15" i="3"/>
  <c r="K13" i="4" s="1"/>
  <c r="O15" i="3"/>
  <c r="P15" i="3" s="1"/>
  <c r="I15" i="3"/>
  <c r="I13" i="4" s="1"/>
  <c r="G15" i="3"/>
  <c r="G13" i="4" s="1"/>
  <c r="R14" i="3"/>
  <c r="L12" i="4" s="1"/>
  <c r="Q14" i="3"/>
  <c r="K12" i="4" s="1"/>
  <c r="O14" i="3"/>
  <c r="P14" i="3" s="1"/>
  <c r="I14" i="3"/>
  <c r="I12" i="4" s="1"/>
  <c r="G14" i="3"/>
  <c r="G12" i="4" s="1"/>
  <c r="R13" i="3"/>
  <c r="L21" i="4" s="1"/>
  <c r="Q13" i="3"/>
  <c r="K21" i="4" s="1"/>
  <c r="O13" i="3"/>
  <c r="P13" i="3" s="1"/>
  <c r="I13" i="3"/>
  <c r="I21" i="4" s="1"/>
  <c r="G13" i="3"/>
  <c r="G21" i="4" s="1"/>
  <c r="R12" i="3"/>
  <c r="L30" i="4" s="1"/>
  <c r="Q12" i="3"/>
  <c r="K30" i="4" s="1"/>
  <c r="O12" i="3"/>
  <c r="P12" i="3" s="1"/>
  <c r="I12" i="3"/>
  <c r="I30" i="4" s="1"/>
  <c r="G12" i="3"/>
  <c r="G30" i="4" s="1"/>
  <c r="R11" i="3"/>
  <c r="L29" i="4" s="1"/>
  <c r="Q11" i="3"/>
  <c r="K29" i="4" s="1"/>
  <c r="O11" i="3"/>
  <c r="P11" i="3" s="1"/>
  <c r="I11" i="3"/>
  <c r="I29" i="4" s="1"/>
  <c r="G11" i="3"/>
  <c r="G29" i="4" s="1"/>
  <c r="R10" i="3"/>
  <c r="L108" i="4" s="1"/>
  <c r="Q10" i="3"/>
  <c r="O10" i="3"/>
  <c r="P10" i="3" s="1"/>
  <c r="I10" i="3"/>
  <c r="G10" i="3"/>
  <c r="R9" i="3"/>
  <c r="L67" i="4" s="1"/>
  <c r="Q9" i="3"/>
  <c r="K67" i="4" s="1"/>
  <c r="O9" i="3"/>
  <c r="P9" i="3" s="1"/>
  <c r="I9" i="3"/>
  <c r="I67" i="4" s="1"/>
  <c r="G9" i="3"/>
  <c r="G67" i="4" s="1"/>
  <c r="R8" i="3"/>
  <c r="L26" i="4" s="1"/>
  <c r="Q8" i="3"/>
  <c r="K26" i="4" s="1"/>
  <c r="O8" i="3"/>
  <c r="P8" i="3" s="1"/>
  <c r="I8" i="3"/>
  <c r="I26" i="4" s="1"/>
  <c r="G8" i="3"/>
  <c r="G26" i="4" s="1"/>
  <c r="R7" i="3"/>
  <c r="L15" i="4" s="1"/>
  <c r="Q7" i="3"/>
  <c r="K15" i="4" s="1"/>
  <c r="O7" i="3"/>
  <c r="P7" i="3" s="1"/>
  <c r="I7" i="3"/>
  <c r="I15" i="4" s="1"/>
  <c r="G7" i="3"/>
  <c r="G15" i="4" s="1"/>
  <c r="R6" i="3"/>
  <c r="L94" i="4" s="1"/>
  <c r="Q6" i="3"/>
  <c r="K94" i="4" s="1"/>
  <c r="P6" i="3"/>
  <c r="O6" i="3"/>
  <c r="I6" i="3"/>
  <c r="I94" i="4" s="1"/>
  <c r="G6" i="3"/>
  <c r="G94" i="4" s="1"/>
  <c r="R5" i="3"/>
  <c r="L93" i="4" s="1"/>
  <c r="Q5" i="3"/>
  <c r="K93" i="4" s="1"/>
  <c r="O5" i="3"/>
  <c r="P5" i="3" s="1"/>
  <c r="I5" i="3"/>
  <c r="I93" i="4" s="1"/>
  <c r="G5" i="3"/>
  <c r="G93" i="4" s="1"/>
  <c r="R4" i="3"/>
  <c r="L52" i="4" s="1"/>
  <c r="Q4" i="3"/>
  <c r="K52" i="4" s="1"/>
  <c r="O4" i="3"/>
  <c r="P4" i="3" s="1"/>
  <c r="I4" i="3"/>
  <c r="I52" i="4" s="1"/>
  <c r="G4" i="3"/>
  <c r="G52" i="4" s="1"/>
  <c r="R3" i="3"/>
  <c r="Q3" i="3"/>
  <c r="O3" i="3"/>
  <c r="P3" i="3" s="1"/>
  <c r="I3" i="3"/>
  <c r="I32" i="4" s="1"/>
  <c r="G3" i="3"/>
  <c r="R2" i="3"/>
  <c r="Q2" i="3"/>
  <c r="P2" i="3"/>
  <c r="O2" i="3"/>
  <c r="I2" i="3"/>
  <c r="G2" i="3"/>
  <c r="E7" i="2" l="1"/>
  <c r="K162" i="4"/>
  <c r="L162" i="4"/>
  <c r="N3" i="4"/>
  <c r="N4" i="4" s="1"/>
  <c r="L139" i="4"/>
  <c r="K139" i="4"/>
  <c r="K140" i="4"/>
  <c r="K144" i="4"/>
  <c r="K143" i="4"/>
  <c r="K168" i="4"/>
  <c r="K165" i="4"/>
  <c r="K148" i="4"/>
  <c r="K169" i="4"/>
  <c r="K149" i="4"/>
  <c r="K170" i="4"/>
  <c r="K171" i="4"/>
  <c r="K32" i="4"/>
  <c r="K132" i="4" s="1"/>
  <c r="I136" i="4"/>
  <c r="I179" i="4"/>
  <c r="I114" i="4"/>
  <c r="I5" i="4"/>
  <c r="L5" i="4"/>
  <c r="L125" i="4" s="1"/>
  <c r="K35" i="4"/>
  <c r="K195" i="4" s="1"/>
  <c r="I75" i="4"/>
  <c r="I155" i="4" s="1"/>
  <c r="I116" i="4"/>
  <c r="G6" i="4"/>
  <c r="L6" i="4"/>
  <c r="K36" i="4"/>
  <c r="K136" i="4" s="1"/>
  <c r="G47" i="4"/>
  <c r="G147" i="4" s="1"/>
  <c r="L47" i="4"/>
  <c r="L187" i="4" s="1"/>
  <c r="K77" i="4"/>
  <c r="K157" i="4" s="1"/>
  <c r="I117" i="4"/>
  <c r="I177" i="4" s="1"/>
  <c r="I38" i="4"/>
  <c r="G48" i="4"/>
  <c r="G148" i="4" s="1"/>
  <c r="L48" i="4"/>
  <c r="K78" i="4"/>
  <c r="K158" i="4" s="1"/>
  <c r="G89" i="4"/>
  <c r="G169" i="4" s="1"/>
  <c r="L89" i="4"/>
  <c r="L169" i="4" s="1"/>
  <c r="K119" i="4"/>
  <c r="K199" i="4" s="1"/>
  <c r="I39" i="4"/>
  <c r="I80" i="4"/>
  <c r="G90" i="4"/>
  <c r="G170" i="4" s="1"/>
  <c r="L90" i="4"/>
  <c r="K120" i="4"/>
  <c r="K180" i="4" s="1"/>
  <c r="K41" i="4"/>
  <c r="K141" i="4" s="1"/>
  <c r="I81" i="4"/>
  <c r="G91" i="4"/>
  <c r="G171" i="4" s="1"/>
  <c r="L91" i="4"/>
  <c r="L191" i="4" s="1"/>
  <c r="K121" i="4"/>
  <c r="K181" i="4" s="1"/>
  <c r="G157" i="4"/>
  <c r="G32" i="4"/>
  <c r="L32" i="4"/>
  <c r="L132" i="4" s="1"/>
  <c r="L42" i="4"/>
  <c r="L142" i="4" s="1"/>
  <c r="K72" i="4"/>
  <c r="G3" i="4"/>
  <c r="L35" i="4"/>
  <c r="L135" i="4" s="1"/>
  <c r="K45" i="4"/>
  <c r="K145" i="4" s="1"/>
  <c r="K86" i="4"/>
  <c r="K166" i="4" s="1"/>
  <c r="I6" i="4"/>
  <c r="G36" i="4"/>
  <c r="G136" i="4" s="1"/>
  <c r="L36" i="4"/>
  <c r="L136" i="4" s="1"/>
  <c r="I47" i="4"/>
  <c r="I147" i="4" s="1"/>
  <c r="G77" i="4"/>
  <c r="L77" i="4"/>
  <c r="L157" i="4" s="1"/>
  <c r="K87" i="4"/>
  <c r="K167" i="4" s="1"/>
  <c r="K8" i="4"/>
  <c r="I48" i="4"/>
  <c r="G78" i="4"/>
  <c r="L78" i="4"/>
  <c r="L198" i="4" s="1"/>
  <c r="I89" i="4"/>
  <c r="I189" i="4" s="1"/>
  <c r="G119" i="4"/>
  <c r="G179" i="4" s="1"/>
  <c r="L119" i="4"/>
  <c r="L179" i="4" s="1"/>
  <c r="K9" i="4"/>
  <c r="K189" i="4" s="1"/>
  <c r="K50" i="4"/>
  <c r="K150" i="4" s="1"/>
  <c r="I90" i="4"/>
  <c r="G120" i="4"/>
  <c r="L120" i="4"/>
  <c r="L180" i="4" s="1"/>
  <c r="K10" i="4"/>
  <c r="K190" i="4" s="1"/>
  <c r="G41" i="4"/>
  <c r="L41" i="4"/>
  <c r="K51" i="4"/>
  <c r="K151" i="4" s="1"/>
  <c r="I91" i="4"/>
  <c r="I171" i="4" s="1"/>
  <c r="G121" i="4"/>
  <c r="L121" i="4"/>
  <c r="L181" i="4" s="1"/>
  <c r="I108" i="4"/>
  <c r="L140" i="4"/>
  <c r="L149" i="4"/>
  <c r="G154" i="4"/>
  <c r="J198" i="4"/>
  <c r="J199" i="4"/>
  <c r="J200" i="4"/>
  <c r="J132" i="4"/>
  <c r="J133" i="4"/>
  <c r="J134" i="4"/>
  <c r="G140" i="4"/>
  <c r="L143" i="4"/>
  <c r="L165" i="4"/>
  <c r="L148" i="4"/>
  <c r="L170" i="4"/>
  <c r="G201" i="4"/>
  <c r="J194" i="4"/>
  <c r="J196" i="4"/>
  <c r="J197" i="4"/>
  <c r="L195" i="4"/>
  <c r="L178" i="4"/>
  <c r="I201" i="4"/>
  <c r="G155" i="4"/>
  <c r="L155" i="4"/>
  <c r="L145" i="4"/>
  <c r="L166" i="4"/>
  <c r="L167" i="4"/>
  <c r="L168" i="4"/>
  <c r="L150" i="4"/>
  <c r="L151" i="4"/>
  <c r="H193" i="4"/>
  <c r="H195" i="4"/>
  <c r="H201" i="4"/>
  <c r="H143" i="4"/>
  <c r="G139" i="4"/>
  <c r="L154" i="4"/>
  <c r="K155" i="4"/>
  <c r="G42" i="4"/>
  <c r="G142" i="4" s="1"/>
  <c r="K42" i="4"/>
  <c r="K142" i="4" s="1"/>
  <c r="G83" i="4"/>
  <c r="G163" i="4" s="1"/>
  <c r="K83" i="4"/>
  <c r="K163" i="4" s="1"/>
  <c r="I3" i="4"/>
  <c r="L3" i="4"/>
  <c r="L183" i="4" s="1"/>
  <c r="K33" i="4"/>
  <c r="K193" i="4" s="1"/>
  <c r="I44" i="4"/>
  <c r="I144" i="4" s="1"/>
  <c r="L44" i="4"/>
  <c r="L144" i="4" s="1"/>
  <c r="K74" i="4"/>
  <c r="K154" i="4" s="1"/>
  <c r="G114" i="4"/>
  <c r="G194" i="4" s="1"/>
  <c r="L114" i="4"/>
  <c r="L174" i="4" s="1"/>
  <c r="G35" i="4"/>
  <c r="G195" i="4" s="1"/>
  <c r="K147" i="4"/>
  <c r="L163" i="4"/>
  <c r="G108" i="4"/>
  <c r="G178" i="4" s="1"/>
  <c r="K108" i="4"/>
  <c r="K178" i="4" s="1"/>
  <c r="G72" i="4"/>
  <c r="L72" i="4"/>
  <c r="L152" i="4" s="1"/>
  <c r="G113" i="4"/>
  <c r="G193" i="4" s="1"/>
  <c r="L113" i="4"/>
  <c r="L193" i="4" s="1"/>
  <c r="G84" i="4"/>
  <c r="K84" i="4"/>
  <c r="K164" i="4" s="1"/>
  <c r="G5" i="4"/>
  <c r="K5" i="4"/>
  <c r="K125" i="4" s="1"/>
  <c r="L146" i="4"/>
  <c r="J135" i="4"/>
  <c r="J137" i="4"/>
  <c r="J138" i="4"/>
  <c r="J141" i="4"/>
  <c r="J152" i="4"/>
  <c r="J153" i="4"/>
  <c r="J156" i="4"/>
  <c r="J158" i="4"/>
  <c r="J159" i="4"/>
  <c r="J160" i="4"/>
  <c r="J161" i="4"/>
  <c r="J172" i="4"/>
  <c r="J173" i="4"/>
  <c r="J174" i="4"/>
  <c r="J175" i="4"/>
  <c r="J176" i="4"/>
  <c r="J177" i="4"/>
  <c r="J180" i="4"/>
  <c r="J181" i="4"/>
  <c r="I35" i="4"/>
  <c r="I195" i="4" s="1"/>
  <c r="I33" i="4"/>
  <c r="I74" i="4"/>
  <c r="I154" i="4" s="1"/>
  <c r="H194" i="4"/>
  <c r="H198" i="4"/>
  <c r="H132" i="4"/>
  <c r="H135" i="4"/>
  <c r="H138" i="4"/>
  <c r="H196" i="4"/>
  <c r="H199" i="4"/>
  <c r="H133" i="4"/>
  <c r="H137" i="4"/>
  <c r="H197" i="4"/>
  <c r="H200" i="4"/>
  <c r="H134" i="4"/>
  <c r="H141" i="4"/>
  <c r="I166" i="4"/>
  <c r="I146" i="4"/>
  <c r="H144" i="4"/>
  <c r="H145" i="4"/>
  <c r="H148" i="4"/>
  <c r="H150" i="4"/>
  <c r="H162" i="4"/>
  <c r="H165" i="4"/>
  <c r="H166" i="4"/>
  <c r="H167" i="4"/>
  <c r="H168" i="4"/>
  <c r="H169" i="4"/>
  <c r="H170" i="4"/>
  <c r="H171" i="4"/>
  <c r="I139" i="4"/>
  <c r="I157" i="4"/>
  <c r="I145" i="4"/>
  <c r="I165" i="4"/>
  <c r="I167" i="4"/>
  <c r="I148" i="4"/>
  <c r="I168" i="4"/>
  <c r="I149" i="4"/>
  <c r="I150" i="4"/>
  <c r="I170" i="4"/>
  <c r="I151" i="4"/>
  <c r="I163" i="4"/>
  <c r="I140" i="4"/>
  <c r="I169" i="4"/>
  <c r="I178" i="4"/>
  <c r="I143" i="4"/>
  <c r="D214" i="4"/>
  <c r="H214" i="4" s="1"/>
  <c r="D218" i="4"/>
  <c r="H218" i="4" s="1"/>
  <c r="D216" i="4"/>
  <c r="F216" i="4" s="1"/>
  <c r="D222" i="4"/>
  <c r="D213" i="4"/>
  <c r="D215" i="4"/>
  <c r="D217" i="4"/>
  <c r="H217" i="4" s="1"/>
  <c r="E2" i="2"/>
  <c r="E4" i="2"/>
  <c r="E3" i="2"/>
  <c r="D220" i="4"/>
  <c r="D225" i="4"/>
  <c r="E6" i="2"/>
  <c r="D219" i="4"/>
  <c r="F219" i="4" s="1"/>
  <c r="D221" i="4"/>
  <c r="D226" i="4"/>
  <c r="G192" i="4"/>
  <c r="I183" i="4"/>
  <c r="I123" i="4"/>
  <c r="I184" i="4"/>
  <c r="I124" i="4"/>
  <c r="I192" i="4"/>
  <c r="I142" i="4"/>
  <c r="G184" i="4"/>
  <c r="G124" i="4"/>
  <c r="K124" i="4"/>
  <c r="G186" i="4"/>
  <c r="G126" i="4"/>
  <c r="K126" i="4"/>
  <c r="G187" i="4"/>
  <c r="G127" i="4"/>
  <c r="K127" i="4"/>
  <c r="G188" i="4"/>
  <c r="G128" i="4"/>
  <c r="G189" i="4"/>
  <c r="G129" i="4"/>
  <c r="G190" i="4"/>
  <c r="G130" i="4"/>
  <c r="G191" i="4"/>
  <c r="G211" i="4" s="1"/>
  <c r="G131" i="4"/>
  <c r="K131" i="4"/>
  <c r="L184" i="4"/>
  <c r="L124" i="4"/>
  <c r="G185" i="4"/>
  <c r="G125" i="4"/>
  <c r="I186" i="4"/>
  <c r="I126" i="4"/>
  <c r="L186" i="4"/>
  <c r="L126" i="4"/>
  <c r="I127" i="4"/>
  <c r="L127" i="4"/>
  <c r="I188" i="4"/>
  <c r="I128" i="4"/>
  <c r="L188" i="4"/>
  <c r="L128" i="4"/>
  <c r="I129" i="4"/>
  <c r="L189" i="4"/>
  <c r="L129" i="4"/>
  <c r="I190" i="4"/>
  <c r="I130" i="4"/>
  <c r="L190" i="4"/>
  <c r="L130" i="4"/>
  <c r="I131" i="4"/>
  <c r="L131" i="4"/>
  <c r="I193" i="4"/>
  <c r="G183" i="4"/>
  <c r="G123" i="4"/>
  <c r="K123" i="4"/>
  <c r="I185" i="4"/>
  <c r="I125" i="4"/>
  <c r="L185" i="4"/>
  <c r="H182" i="4"/>
  <c r="H122" i="4"/>
  <c r="L2" i="4"/>
  <c r="H183" i="4"/>
  <c r="H203" i="4" s="1"/>
  <c r="H123" i="4"/>
  <c r="H184" i="4"/>
  <c r="H204" i="4" s="1"/>
  <c r="H124" i="4"/>
  <c r="H185" i="4"/>
  <c r="H205" i="4" s="1"/>
  <c r="H125" i="4"/>
  <c r="H186" i="4"/>
  <c r="H126" i="4"/>
  <c r="H187" i="4"/>
  <c r="H127" i="4"/>
  <c r="H188" i="4"/>
  <c r="H128" i="4"/>
  <c r="H189" i="4"/>
  <c r="H209" i="4" s="1"/>
  <c r="H129" i="4"/>
  <c r="H190" i="4"/>
  <c r="H210" i="4" s="1"/>
  <c r="H130" i="4"/>
  <c r="H191" i="4"/>
  <c r="H131" i="4"/>
  <c r="H192" i="4"/>
  <c r="L200" i="4"/>
  <c r="L133" i="4"/>
  <c r="L134" i="4"/>
  <c r="L137" i="4"/>
  <c r="L138" i="4"/>
  <c r="F144" i="4"/>
  <c r="G164" i="4"/>
  <c r="G146" i="4"/>
  <c r="K146" i="4"/>
  <c r="E182" i="4"/>
  <c r="E122" i="4"/>
  <c r="I2" i="4"/>
  <c r="E183" i="4"/>
  <c r="E203" i="4" s="1"/>
  <c r="E123" i="4"/>
  <c r="E184" i="4"/>
  <c r="E204" i="4" s="1"/>
  <c r="E124" i="4"/>
  <c r="E185" i="4"/>
  <c r="E205" i="4" s="1"/>
  <c r="E125" i="4"/>
  <c r="E186" i="4"/>
  <c r="E206" i="4" s="1"/>
  <c r="E126" i="4"/>
  <c r="E187" i="4"/>
  <c r="E207" i="4" s="1"/>
  <c r="E127" i="4"/>
  <c r="E188" i="4"/>
  <c r="E208" i="4" s="1"/>
  <c r="E128" i="4"/>
  <c r="E189" i="4"/>
  <c r="E209" i="4" s="1"/>
  <c r="E129" i="4"/>
  <c r="E190" i="4"/>
  <c r="E210" i="4" s="1"/>
  <c r="E130" i="4"/>
  <c r="E191" i="4"/>
  <c r="E211" i="4" s="1"/>
  <c r="E131" i="4"/>
  <c r="I196" i="4"/>
  <c r="I197" i="4"/>
  <c r="I198" i="4"/>
  <c r="I199" i="4"/>
  <c r="I200" i="4"/>
  <c r="I132" i="4"/>
  <c r="I133" i="4"/>
  <c r="I134" i="4"/>
  <c r="I137" i="4"/>
  <c r="I138" i="4"/>
  <c r="I141" i="4"/>
  <c r="J149" i="4"/>
  <c r="J151" i="4"/>
  <c r="L164" i="4"/>
  <c r="F182" i="4"/>
  <c r="F122" i="4"/>
  <c r="F183" i="4"/>
  <c r="F203" i="4" s="1"/>
  <c r="F123" i="4"/>
  <c r="F214" i="4" s="1"/>
  <c r="F184" i="4"/>
  <c r="F204" i="4" s="1"/>
  <c r="F124" i="4"/>
  <c r="F185" i="4"/>
  <c r="F205" i="4" s="1"/>
  <c r="F125" i="4"/>
  <c r="F186" i="4"/>
  <c r="F206" i="4" s="1"/>
  <c r="F126" i="4"/>
  <c r="F187" i="4"/>
  <c r="F207" i="4" s="1"/>
  <c r="F127" i="4"/>
  <c r="J187" i="4"/>
  <c r="J207" i="4" s="1"/>
  <c r="J127" i="4"/>
  <c r="F188" i="4"/>
  <c r="F208" i="4" s="1"/>
  <c r="F128" i="4"/>
  <c r="J188" i="4"/>
  <c r="J208" i="4" s="1"/>
  <c r="J128" i="4"/>
  <c r="F189" i="4"/>
  <c r="F209" i="4" s="1"/>
  <c r="F129" i="4"/>
  <c r="J189" i="4"/>
  <c r="J209" i="4" s="1"/>
  <c r="J129" i="4"/>
  <c r="F190" i="4"/>
  <c r="F210" i="4" s="1"/>
  <c r="F130" i="4"/>
  <c r="J190" i="4"/>
  <c r="J210" i="4" s="1"/>
  <c r="J130" i="4"/>
  <c r="F191" i="4"/>
  <c r="F211" i="4" s="1"/>
  <c r="F131" i="4"/>
  <c r="J191" i="4"/>
  <c r="J211" i="4" s="1"/>
  <c r="J131" i="4"/>
  <c r="I164" i="4"/>
  <c r="J182" i="4"/>
  <c r="J122" i="4"/>
  <c r="J183" i="4"/>
  <c r="J203" i="4" s="1"/>
  <c r="J123" i="4"/>
  <c r="J184" i="4"/>
  <c r="J204" i="4" s="1"/>
  <c r="J124" i="4"/>
  <c r="J185" i="4"/>
  <c r="J205" i="4" s="1"/>
  <c r="J125" i="4"/>
  <c r="J186" i="4"/>
  <c r="J126" i="4"/>
  <c r="G2" i="4"/>
  <c r="K2" i="4"/>
  <c r="G196" i="4"/>
  <c r="G197" i="4"/>
  <c r="G198" i="4"/>
  <c r="G199" i="4"/>
  <c r="G200" i="4"/>
  <c r="G132" i="4"/>
  <c r="G133" i="4"/>
  <c r="G134" i="4"/>
  <c r="K134" i="4"/>
  <c r="G135" i="4"/>
  <c r="K135" i="4"/>
  <c r="G137" i="4"/>
  <c r="K137" i="4"/>
  <c r="G138" i="4"/>
  <c r="K138" i="4"/>
  <c r="G141" i="4"/>
  <c r="J144" i="4"/>
  <c r="J148" i="4"/>
  <c r="H149" i="4"/>
  <c r="J150" i="4"/>
  <c r="H151" i="4"/>
  <c r="G152" i="4"/>
  <c r="G153" i="4"/>
  <c r="K153" i="4"/>
  <c r="G156" i="4"/>
  <c r="K156" i="4"/>
  <c r="G158" i="4"/>
  <c r="G159" i="4"/>
  <c r="K159" i="4"/>
  <c r="G160" i="4"/>
  <c r="K160" i="4"/>
  <c r="G161" i="4"/>
  <c r="K161" i="4"/>
  <c r="G172" i="4"/>
  <c r="K172" i="4"/>
  <c r="G173" i="4"/>
  <c r="K173" i="4"/>
  <c r="G174" i="4"/>
  <c r="K174" i="4"/>
  <c r="G175" i="4"/>
  <c r="K175" i="4"/>
  <c r="G176" i="4"/>
  <c r="K176" i="4"/>
  <c r="G177" i="4"/>
  <c r="K177" i="4"/>
  <c r="G180" i="4"/>
  <c r="G181" i="4"/>
  <c r="L153" i="4"/>
  <c r="L156" i="4"/>
  <c r="L159" i="4"/>
  <c r="L160" i="4"/>
  <c r="L161" i="4"/>
  <c r="L172" i="4"/>
  <c r="L175" i="4"/>
  <c r="L176" i="4"/>
  <c r="L177" i="4"/>
  <c r="I152" i="4"/>
  <c r="I153" i="4"/>
  <c r="I156" i="4"/>
  <c r="I158" i="4"/>
  <c r="I159" i="4"/>
  <c r="I160" i="4"/>
  <c r="I161" i="4"/>
  <c r="I172" i="4"/>
  <c r="I173" i="4"/>
  <c r="I174" i="4"/>
  <c r="I175" i="4"/>
  <c r="I176" i="4"/>
  <c r="I180" i="4"/>
  <c r="I181" i="4"/>
  <c r="K196" i="4" l="1"/>
  <c r="L158" i="4"/>
  <c r="L196" i="4"/>
  <c r="L147" i="4"/>
  <c r="L123" i="4"/>
  <c r="L194" i="4"/>
  <c r="L201" i="4"/>
  <c r="L211" i="4" s="1"/>
  <c r="L222" i="4" s="1"/>
  <c r="E32" i="5" s="1"/>
  <c r="K179" i="4"/>
  <c r="K197" i="4"/>
  <c r="K194" i="4"/>
  <c r="K200" i="4"/>
  <c r="K226" i="4" s="1"/>
  <c r="K198" i="4"/>
  <c r="L173" i="4"/>
  <c r="L141" i="4"/>
  <c r="L199" i="4"/>
  <c r="L209" i="4" s="1"/>
  <c r="L220" i="4" s="1"/>
  <c r="E30" i="5" s="1"/>
  <c r="L205" i="4"/>
  <c r="L192" i="4"/>
  <c r="L171" i="4"/>
  <c r="L197" i="4"/>
  <c r="L207" i="4" s="1"/>
  <c r="L218" i="4" s="1"/>
  <c r="E28" i="5" s="1"/>
  <c r="K184" i="4"/>
  <c r="K204" i="4" s="1"/>
  <c r="K215" i="4" s="1"/>
  <c r="D25" i="5" s="1"/>
  <c r="K201" i="4"/>
  <c r="K133" i="4"/>
  <c r="K187" i="4"/>
  <c r="K191" i="4"/>
  <c r="K183" i="4"/>
  <c r="K203" i="4" s="1"/>
  <c r="K214" i="4" s="1"/>
  <c r="D24" i="5" s="1"/>
  <c r="K129" i="4"/>
  <c r="K185" i="4"/>
  <c r="K205" i="4" s="1"/>
  <c r="K188" i="4"/>
  <c r="K208" i="4" s="1"/>
  <c r="K219" i="4" s="1"/>
  <c r="D29" i="5" s="1"/>
  <c r="K192" i="4"/>
  <c r="E221" i="4"/>
  <c r="L216" i="4"/>
  <c r="E26" i="5" s="1"/>
  <c r="E217" i="4"/>
  <c r="E214" i="4"/>
  <c r="J214" i="4"/>
  <c r="C24" i="5" s="1"/>
  <c r="I205" i="4"/>
  <c r="K152" i="4"/>
  <c r="J206" i="4"/>
  <c r="H211" i="4"/>
  <c r="H207" i="4"/>
  <c r="I191" i="4"/>
  <c r="I211" i="4" s="1"/>
  <c r="I187" i="4"/>
  <c r="K130" i="4"/>
  <c r="K128" i="4"/>
  <c r="K186" i="4"/>
  <c r="K206" i="4" s="1"/>
  <c r="K217" i="4" s="1"/>
  <c r="D27" i="5" s="1"/>
  <c r="I135" i="4"/>
  <c r="H208" i="4"/>
  <c r="H206" i="4"/>
  <c r="H226" i="4"/>
  <c r="E225" i="4"/>
  <c r="J222" i="4"/>
  <c r="C32" i="5" s="1"/>
  <c r="J218" i="4"/>
  <c r="C28" i="5" s="1"/>
  <c r="F217" i="4"/>
  <c r="G203" i="4"/>
  <c r="L203" i="4"/>
  <c r="L214" i="4" s="1"/>
  <c r="E24" i="5" s="1"/>
  <c r="G226" i="4"/>
  <c r="G205" i="4"/>
  <c r="F220" i="4"/>
  <c r="J216" i="4"/>
  <c r="C26" i="5" s="1"/>
  <c r="G214" i="4"/>
  <c r="H219" i="4"/>
  <c r="J215" i="4"/>
  <c r="C25" i="5" s="1"/>
  <c r="E218" i="4"/>
  <c r="F218" i="4"/>
  <c r="H215" i="4"/>
  <c r="I194" i="4"/>
  <c r="E219" i="4"/>
  <c r="J221" i="4"/>
  <c r="C31" i="5" s="1"/>
  <c r="F215" i="4"/>
  <c r="J220" i="4"/>
  <c r="C30" i="5" s="1"/>
  <c r="E215" i="4"/>
  <c r="G222" i="4"/>
  <c r="H221" i="4"/>
  <c r="G216" i="4"/>
  <c r="H216" i="4"/>
  <c r="E220" i="4"/>
  <c r="I216" i="4"/>
  <c r="F221" i="4"/>
  <c r="K216" i="4"/>
  <c r="D26" i="5" s="1"/>
  <c r="I222" i="4"/>
  <c r="J225" i="4"/>
  <c r="H222" i="4"/>
  <c r="F222" i="4"/>
  <c r="H225" i="4"/>
  <c r="E222" i="4"/>
  <c r="H220" i="4"/>
  <c r="J219" i="4"/>
  <c r="C29" i="5" s="1"/>
  <c r="J217" i="4"/>
  <c r="C27" i="5" s="1"/>
  <c r="E216" i="4"/>
  <c r="F225" i="4"/>
  <c r="I226" i="4"/>
  <c r="F226" i="4"/>
  <c r="J226" i="4"/>
  <c r="E226" i="4"/>
  <c r="K182" i="4"/>
  <c r="K122" i="4"/>
  <c r="I210" i="4"/>
  <c r="I221" i="4" s="1"/>
  <c r="I209" i="4"/>
  <c r="I220" i="4" s="1"/>
  <c r="I208" i="4"/>
  <c r="I219" i="4" s="1"/>
  <c r="I207" i="4"/>
  <c r="I218" i="4" s="1"/>
  <c r="G225" i="4"/>
  <c r="G182" i="4"/>
  <c r="G122" i="4"/>
  <c r="E202" i="4"/>
  <c r="E213" i="4" s="1"/>
  <c r="I206" i="4"/>
  <c r="I217" i="4" s="1"/>
  <c r="K209" i="4"/>
  <c r="I204" i="4"/>
  <c r="I215" i="4" s="1"/>
  <c r="I203" i="4"/>
  <c r="I214" i="4" s="1"/>
  <c r="F202" i="4"/>
  <c r="F213" i="4" s="1"/>
  <c r="H202" i="4"/>
  <c r="L210" i="4"/>
  <c r="L221" i="4" s="1"/>
  <c r="E31" i="5" s="1"/>
  <c r="L208" i="4"/>
  <c r="L219" i="4" s="1"/>
  <c r="E29" i="5" s="1"/>
  <c r="J202" i="4"/>
  <c r="I225" i="4"/>
  <c r="I182" i="4"/>
  <c r="I122" i="4"/>
  <c r="L182" i="4"/>
  <c r="L225" i="4" s="1"/>
  <c r="L122" i="4"/>
  <c r="L206" i="4"/>
  <c r="L217" i="4" s="1"/>
  <c r="E27" i="5" s="1"/>
  <c r="L204" i="4"/>
  <c r="L215" i="4" s="1"/>
  <c r="E25" i="5" s="1"/>
  <c r="G210" i="4"/>
  <c r="G221" i="4" s="1"/>
  <c r="G209" i="4"/>
  <c r="G220" i="4" s="1"/>
  <c r="G208" i="4"/>
  <c r="G219" i="4" s="1"/>
  <c r="G207" i="4"/>
  <c r="G218" i="4" s="1"/>
  <c r="G206" i="4"/>
  <c r="G217" i="4" s="1"/>
  <c r="G204" i="4"/>
  <c r="G215" i="4" s="1"/>
  <c r="K211" i="4" l="1"/>
  <c r="K222" i="4" s="1"/>
  <c r="D32" i="5" s="1"/>
  <c r="F32" i="5" s="1"/>
  <c r="K207" i="4"/>
  <c r="K218" i="4" s="1"/>
  <c r="D28" i="5" s="1"/>
  <c r="F28" i="5" s="1"/>
  <c r="K220" i="4"/>
  <c r="D30" i="5" s="1"/>
  <c r="F30" i="5" s="1"/>
  <c r="K210" i="4"/>
  <c r="K221" i="4" s="1"/>
  <c r="D31" i="5" s="1"/>
  <c r="F31" i="5" s="1"/>
  <c r="L226" i="4"/>
  <c r="F26" i="5"/>
  <c r="F27" i="5"/>
  <c r="K225" i="4"/>
  <c r="F25" i="5"/>
  <c r="F24" i="5"/>
  <c r="J213" i="4"/>
  <c r="C23" i="5" s="1"/>
  <c r="H213" i="4"/>
  <c r="A214" i="4" s="1"/>
  <c r="F29" i="5"/>
  <c r="G202" i="4"/>
  <c r="K202" i="4"/>
  <c r="K213" i="4" s="1"/>
  <c r="D23" i="5" s="1"/>
  <c r="I213" i="4"/>
  <c r="L202" i="4"/>
  <c r="L213" i="4" s="1"/>
  <c r="E23" i="5" s="1"/>
  <c r="I202" i="4"/>
  <c r="G213" i="4"/>
  <c r="A215" i="4" l="1"/>
  <c r="A217" i="4"/>
  <c r="A213" i="4"/>
  <c r="A216" i="4"/>
  <c r="A222" i="4"/>
  <c r="A218" i="4"/>
  <c r="A220" i="4"/>
  <c r="A221" i="4"/>
  <c r="A219" i="4"/>
  <c r="C17" i="5" s="1"/>
  <c r="F23" i="5"/>
  <c r="E16" i="5" l="1"/>
  <c r="D17" i="5"/>
  <c r="B18" i="5"/>
  <c r="F18" i="5"/>
  <c r="E13" i="5"/>
  <c r="B9" i="5"/>
  <c r="D9" i="5"/>
  <c r="D18" i="5"/>
  <c r="F11" i="5"/>
  <c r="F17" i="5"/>
  <c r="B12" i="5"/>
  <c r="D15" i="5"/>
  <c r="D16" i="5"/>
  <c r="F9" i="5"/>
  <c r="B17" i="5"/>
  <c r="B14" i="5"/>
  <c r="D11" i="5"/>
  <c r="E17" i="5"/>
  <c r="C10" i="5"/>
  <c r="C11" i="5"/>
  <c r="E11" i="5"/>
  <c r="C18" i="5"/>
  <c r="B15" i="5"/>
  <c r="B11" i="5"/>
  <c r="C9" i="5"/>
  <c r="E9" i="5"/>
  <c r="C12" i="5"/>
  <c r="F12" i="5"/>
  <c r="D13" i="5"/>
  <c r="E15" i="5"/>
  <c r="B16" i="5"/>
  <c r="B13" i="5"/>
  <c r="B10" i="5"/>
  <c r="F10" i="5"/>
  <c r="D14" i="5"/>
  <c r="C14" i="5"/>
  <c r="E10" i="5"/>
  <c r="F16" i="5"/>
  <c r="F13" i="5"/>
  <c r="E14" i="5"/>
  <c r="D10" i="5"/>
  <c r="C15" i="5"/>
  <c r="C16" i="5"/>
  <c r="C13" i="5"/>
  <c r="F15" i="5"/>
  <c r="F14" i="5"/>
  <c r="D12" i="5"/>
  <c r="E18" i="5"/>
  <c r="E12" i="5"/>
</calcChain>
</file>

<file path=xl/sharedStrings.xml><?xml version="1.0" encoding="utf-8"?>
<sst xmlns="http://schemas.openxmlformats.org/spreadsheetml/2006/main" count="1114" uniqueCount="97">
  <si>
    <t>Regions</t>
  </si>
  <si>
    <t>Row Labels</t>
  </si>
  <si>
    <t>Chart Headings</t>
  </si>
  <si>
    <t>All Regions</t>
  </si>
  <si>
    <t>Germany</t>
  </si>
  <si>
    <t>Italy</t>
  </si>
  <si>
    <t>Spain</t>
  </si>
  <si>
    <t>UK</t>
  </si>
  <si>
    <t>France</t>
  </si>
  <si>
    <t>Switzerland</t>
  </si>
  <si>
    <t>Salesman</t>
  </si>
  <si>
    <t>Product</t>
  </si>
  <si>
    <t>Sale Date</t>
  </si>
  <si>
    <t>Region</t>
  </si>
  <si>
    <t>Hours</t>
  </si>
  <si>
    <t>Sales</t>
  </si>
  <si>
    <t>Sales Per Hour</t>
  </si>
  <si>
    <t>Revenue</t>
  </si>
  <si>
    <t>Revenue Per Hour</t>
  </si>
  <si>
    <t>Calls</t>
  </si>
  <si>
    <t>Excellent</t>
  </si>
  <si>
    <t>Good</t>
  </si>
  <si>
    <t>Fair</t>
  </si>
  <si>
    <t>Poor</t>
  </si>
  <si>
    <t>Total</t>
  </si>
  <si>
    <t>Client Satisfaction</t>
  </si>
  <si>
    <t>Positive</t>
  </si>
  <si>
    <t>Negative</t>
  </si>
  <si>
    <t>Joe</t>
  </si>
  <si>
    <t>Product 1</t>
  </si>
  <si>
    <t>Product 2</t>
  </si>
  <si>
    <t>Marco</t>
  </si>
  <si>
    <t>Noah</t>
  </si>
  <si>
    <t>Kelly</t>
  </si>
  <si>
    <t>John</t>
  </si>
  <si>
    <t>Ken</t>
  </si>
  <si>
    <t>Una</t>
  </si>
  <si>
    <t>Gordon</t>
  </si>
  <si>
    <t>Mich</t>
  </si>
  <si>
    <t>Patrick</t>
  </si>
  <si>
    <t>Rank</t>
  </si>
  <si>
    <t>Sales PH</t>
  </si>
  <si>
    <t>Revenue PH</t>
  </si>
  <si>
    <t>Positive Calls</t>
  </si>
  <si>
    <t>Negative Calls</t>
  </si>
  <si>
    <t>All Products</t>
  </si>
  <si>
    <t>All Feedback</t>
  </si>
  <si>
    <t>Rev PH</t>
  </si>
  <si>
    <t>REVENUE STATISTICS</t>
  </si>
  <si>
    <t>CALLS STATISTICS</t>
  </si>
  <si>
    <t>TOTAL CLIENT SATISFACTION</t>
  </si>
  <si>
    <t>Terms of Use - EULA</t>
  </si>
  <si>
    <t>© 2024 Excelide.com. All rights reserved</t>
  </si>
  <si>
    <t>IMPORTANT—READ CAREFULLY:</t>
  </si>
  <si>
    <t>This End-User License Agreement (”EULA”) is a legal agreement between you and Excelide.com that</t>
  </si>
  <si>
    <t>covers all Microsoft Excel and OpenOffice.org templates or spreadsheets (”TEMPLATES”) and software ("SOFTWARE") made</t>
  </si>
  <si>
    <t>by Excelide.com.</t>
  </si>
  <si>
    <t>By downloading, copying, accessing or otherwise using any TEMPLATES or/and SOFTWARE, you agree to be bound by the</t>
  </si>
  <si>
    <t>terms of this EULA.</t>
  </si>
  <si>
    <t>TEMPLATES LICENSE</t>
  </si>
  <si>
    <t>This TEMPLATE is protected by copyright laws and international copyright treaties, as well as other intellectual</t>
  </si>
  <si>
    <t>property laws and treaties. Each TEMPLATE is licensed, not sold.</t>
  </si>
  <si>
    <t>1. GRANT OF LICENSE.</t>
  </si>
  <si>
    <r>
      <t xml:space="preserve">This EULA grants you the right to download this TEMPLATE free of charge for </t>
    </r>
    <r>
      <rPr>
        <b/>
        <sz val="10"/>
        <color indexed="16"/>
        <rFont val="Arial"/>
        <family val="2"/>
      </rPr>
      <t>personal use or use within your company</t>
    </r>
  </si>
  <si>
    <t>or organization.</t>
  </si>
  <si>
    <r>
      <t xml:space="preserve">You may customize this </t>
    </r>
    <r>
      <rPr>
        <b/>
        <sz val="10"/>
        <rFont val="Arial"/>
        <family val="2"/>
      </rPr>
      <t>TEMPLATE</t>
    </r>
    <r>
      <rPr>
        <sz val="10"/>
        <rFont val="Arial"/>
        <family val="2"/>
      </rPr>
      <t xml:space="preserve"> with you personal information and use for its intended purpose in personal calculations</t>
    </r>
  </si>
  <si>
    <t xml:space="preserve">documentation or/and communications, but you may not remove or alter any logo, trademark, copyright, hyperlinks, </t>
  </si>
  <si>
    <t>disclaimers, terms of use or other proprietary notices within this TEMPLATE.</t>
  </si>
  <si>
    <t>You may not sell, resell, license, rent, lease, lend or otherwise transfer for value without written</t>
  </si>
  <si>
    <t>permission of Excelide.com</t>
  </si>
  <si>
    <r>
      <t xml:space="preserve">You may not distribute this </t>
    </r>
    <r>
      <rPr>
        <b/>
        <sz val="11"/>
        <color indexed="16"/>
        <rFont val="Calibri"/>
        <family val="2"/>
      </rPr>
      <t>TEMPLATE</t>
    </r>
    <r>
      <rPr>
        <sz val="11"/>
        <color indexed="16"/>
        <rFont val="Calibri"/>
        <family val="2"/>
      </rPr>
      <t xml:space="preserve"> in any stand-alone products that contain only the TEMPLATE, or as part of any other </t>
    </r>
  </si>
  <si>
    <t>product. You may not copy or post any TEMPLATE on any network computer or broadcast it in any media without</t>
  </si>
  <si>
    <t>written permission of Excelide.com.</t>
  </si>
  <si>
    <t>2. RESERVATION OF RIGHTS.</t>
  </si>
  <si>
    <t xml:space="preserve">All title and copyrights in and to the Template, and any copies of the Template, are owned by Excelide.com. </t>
  </si>
  <si>
    <t xml:space="preserve">All rights not expressly granted are reserved by Excelide.com. In particular, this EULA does not grant you any </t>
  </si>
  <si>
    <t>rights in connection with any trademarks or service marks of Excelide.com. Use of any Template for any purpose</t>
  </si>
  <si>
    <t>other than expressly permitted in this EULA is prohibited, and may result in severe civil and criminal penalties.</t>
  </si>
  <si>
    <t>3. TERMINATION.</t>
  </si>
  <si>
    <t>Without prejudice to any other rights, Excelide.com may terminate this EULA if you fail to comply with the</t>
  </si>
  <si>
    <t>terms and conditions of this EULA. In such event, you must destroy all copies of any TEMPLATE.</t>
  </si>
  <si>
    <t>4. NOTICE SPECIFIC TO TEMPLATES.</t>
  </si>
  <si>
    <t xml:space="preserve">Excelide.com MAKE NO REPRESENTATIONS </t>
  </si>
  <si>
    <t>ABOUT THE SUITABILITY OF THE TEMPLATES FOR ANY PURPOSE. ALL TEMPLATES ARE PROVIDED</t>
  </si>
  <si>
    <t xml:space="preserve"> “AS IS” WITHOUT WARRANTY OF ANY KIND. Excelide.com HEREBY DISCLAIM ALL </t>
  </si>
  <si>
    <t>WARRANTIES AND CONDITIONS WITH REGARD TO THE TEMPLATES, INCLUDING ALL IMPLIED</t>
  </si>
  <si>
    <t>WARRANTIES AND CONDITIONS OF MERCHANTABILITY, FITNESS FOR A PARTICULAR PURPOSE, TITLE</t>
  </si>
  <si>
    <t>AND NON-INFRINGEMENT. IN NO EVENT SHALL Excelide.com BE LIABLE FOR ANY SPECIAL,</t>
  </si>
  <si>
    <t xml:space="preserve">INDIRECT OR CONSEQUENTIAL DAMAGES OR ANY DAMAGES WHATSOEVER RESULTING FROM LOSS </t>
  </si>
  <si>
    <t xml:space="preserve">OF USE, DATA OR PROFITS, WHETHER IN AN ACTION OF CONTRACT, NEGLIGENCE OR OTHER TORTIOUS </t>
  </si>
  <si>
    <t>ANY REFERENCES TO EVENTS, PEOPLE, PLACES, OR ENTITIES IN THE TEMPLATES IS PURELY FICTITIOUS AND NOT INTENDED TO REPRESENT ANY ACTUAL EVENT,</t>
  </si>
  <si>
    <t>PERSON, PLACE, OR ENTITY. Excelide.com  DISCLAIMS ANY LIKENESS OR SIMILARITIES TO ACTUAL EVENTS, PEOPLE, PLACES, OR ENTITIES, AND</t>
  </si>
  <si>
    <t>ANY SUCH LIKENESS OR SIMILARITIES ARE UNINTENTIONAL AND PURELY COINCIDENTAL.</t>
  </si>
  <si>
    <t>5. MISCELLANEOUS.</t>
  </si>
  <si>
    <t>Some states do not allow the limitation or exclusion of liability for incidental or consequential</t>
  </si>
  <si>
    <t>damages, so the above limitation may not apply to you.</t>
  </si>
  <si>
    <t>Templates by Exclide.com</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</si>
</sst>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dd/mm/yyyy;@"/>
    <numFmt numFmtId="165" formatCode="0.0"/>
    <numFmt numFmtId="166" formatCode="_-* #,##0_-;\-* #,##0_-;_-* &quot;-&quot;??_-;_-@_-"/>
    <numFmt numFmtId="167" formatCode="_-* #,##0.0_-;\-* #,##0.0_-;_-* &quot;-&quot;??_-;_-@_-"/>
    <numFmt numFmtId="168" formatCode="[$$-C09]#,##0"/>
    <numFmt numFmtId="169" formatCode="[$$-C09]#,##0;\-[$$-C09]#,##0"/>
    <numFmt numFmtId="170" formatCode="0.0%"/>
  </numFmts>
  <fonts count="25" x14ac:knownFonts="1">
    <font>
      <sz val="11"/>
      <color theme="1"/>
      <name val="Calibri"/>
      <family val="2"/>
      <scheme val="minor"/>
    </font>
    <font>
      <sz val="11"/>
      <color indexed="8"/>
      <name val="Calibri"/>
      <family val="2"/>
    </font>
    <font>
      <sz val="10"/>
      <color theme="0"/>
      <name val="Verdana"/>
      <family val="2"/>
    </font>
    <font>
      <sz val="10"/>
      <color theme="1"/>
      <name val="Arial"/>
      <family val="2"/>
    </font>
    <font>
      <sz val="10"/>
      <color theme="0"/>
      <name val="Arial"/>
      <family val="2"/>
    </font>
    <font>
      <sz val="10"/>
      <color indexed="8"/>
      <name val="Verdana"/>
      <family val="2"/>
    </font>
    <font>
      <u/>
      <sz val="10"/>
      <color theme="10"/>
      <name val="Arial"/>
      <family val="2"/>
    </font>
    <font>
      <sz val="9"/>
      <color theme="1"/>
      <name val="Arial"/>
      <family val="2"/>
    </font>
    <font>
      <sz val="9"/>
      <color indexed="8"/>
      <name val="Verdana"/>
      <family val="2"/>
    </font>
    <font>
      <sz val="9"/>
      <color theme="3" tint="0.59999389629810485"/>
      <name val="Arial"/>
      <family val="2"/>
    </font>
    <font>
      <sz val="9"/>
      <color indexed="8"/>
      <name val="Arial"/>
      <family val="2"/>
    </font>
    <font>
      <b/>
      <sz val="8"/>
      <color theme="0"/>
      <name val="Arial"/>
      <family val="2"/>
    </font>
    <font>
      <b/>
      <sz val="10"/>
      <color theme="0"/>
      <name val="Arial"/>
      <family val="2"/>
    </font>
    <font>
      <sz val="10"/>
      <color indexed="8"/>
      <name val="Arial"/>
      <family val="2"/>
    </font>
    <font>
      <u/>
      <sz val="11"/>
      <color theme="10"/>
      <name val="Calibri"/>
      <family val="2"/>
      <scheme val="minor"/>
    </font>
    <font>
      <b/>
      <sz val="11"/>
      <color rgb="FF00B050"/>
      <name val="Arial"/>
      <family val="2"/>
    </font>
    <font>
      <b/>
      <sz val="22"/>
      <color rgb="FF00B050"/>
      <name val="Arial"/>
      <family val="2"/>
    </font>
    <font>
      <b/>
      <sz val="10"/>
      <color indexed="16"/>
      <name val="Arial"/>
      <family val="2"/>
    </font>
    <font>
      <b/>
      <sz val="10"/>
      <name val="Arial"/>
      <family val="2"/>
    </font>
    <font>
      <sz val="10"/>
      <name val="Arial"/>
      <family val="2"/>
    </font>
    <font>
      <sz val="11"/>
      <color indexed="16"/>
      <name val="Calibri"/>
      <family val="2"/>
    </font>
    <font>
      <b/>
      <sz val="11"/>
      <color indexed="16"/>
      <name val="Calibri"/>
      <family val="2"/>
    </font>
    <font>
      <sz val="7"/>
      <color indexed="8"/>
      <name val="Verdana"/>
      <family val="2"/>
    </font>
    <font>
      <sz val="7"/>
      <color indexed="8"/>
      <name val="Calibri"/>
      <family val="2"/>
    </font>
    <font>
      <sz val="8"/>
      <color theme="0" tint="-0.499984740745262"/>
      <name val="Calibri"/>
      <family val="2"/>
      <scheme val="minor"/>
    </font>
  </fonts>
  <fills count="10">
    <fill>
      <patternFill patternType="none"/>
    </fill>
    <fill>
      <patternFill patternType="gray125"/>
    </fill>
    <fill>
      <patternFill patternType="solid">
        <fgColor theme="1" tint="0.34998626667073579"/>
        <bgColor indexed="64"/>
      </patternFill>
    </fill>
    <fill>
      <patternFill patternType="solid">
        <fgColor rgb="FF710096"/>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00B050"/>
        <bgColor indexed="64"/>
      </patternFill>
    </fill>
    <fill>
      <patternFill patternType="solid">
        <fgColor theme="9" tint="0.39997558519241921"/>
        <bgColor indexed="64"/>
      </patternFill>
    </fill>
    <fill>
      <patternFill patternType="solid">
        <fgColor theme="9"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9"/>
      </left>
      <right style="thin">
        <color indexed="9"/>
      </right>
      <top/>
      <bottom style="thin">
        <color indexed="9"/>
      </bottom>
      <diagonal/>
    </border>
  </borders>
  <cellStyleXfs count="6">
    <xf numFmtId="0" fontId="0" fillId="0" borderId="0"/>
    <xf numFmtId="0" fontId="1" fillId="0" borderId="0" applyFill="0" applyProtection="0"/>
    <xf numFmtId="0" fontId="3" fillId="0" borderId="0"/>
    <xf numFmtId="43" fontId="3" fillId="0" borderId="0" applyFont="0" applyFill="0" applyBorder="0" applyAlignment="0" applyProtection="0"/>
    <xf numFmtId="0" fontId="6" fillId="0" borderId="0" applyNumberFormat="0" applyFill="0" applyBorder="0" applyAlignment="0" applyProtection="0"/>
    <xf numFmtId="0" fontId="14" fillId="0" borderId="0" applyNumberFormat="0" applyFill="0" applyBorder="0" applyAlignment="0" applyProtection="0"/>
  </cellStyleXfs>
  <cellXfs count="74">
    <xf numFmtId="0" fontId="0" fillId="0" borderId="0" xfId="0"/>
    <xf numFmtId="0" fontId="2" fillId="2" borderId="0" xfId="1" applyFont="1" applyFill="1"/>
    <xf numFmtId="0" fontId="3" fillId="0" borderId="0" xfId="2"/>
    <xf numFmtId="0" fontId="4" fillId="2" borderId="0" xfId="2" applyFont="1" applyFill="1"/>
    <xf numFmtId="0" fontId="5" fillId="0" borderId="0" xfId="1" applyFont="1" applyFill="1"/>
    <xf numFmtId="0" fontId="5" fillId="0" borderId="0" xfId="1" applyFont="1"/>
    <xf numFmtId="0" fontId="0" fillId="0" borderId="0" xfId="0" pivotButton="1"/>
    <xf numFmtId="0" fontId="0" fillId="0" borderId="0" xfId="0" applyAlignment="1">
      <alignment horizontal="left"/>
    </xf>
    <xf numFmtId="0" fontId="5" fillId="0" borderId="0" xfId="1" applyFont="1" applyFill="1" applyProtection="1"/>
    <xf numFmtId="166" fontId="0" fillId="0" borderId="0" xfId="3" applyNumberFormat="1" applyFont="1"/>
    <xf numFmtId="43" fontId="0" fillId="0" borderId="0" xfId="3" applyFont="1"/>
    <xf numFmtId="166" fontId="3" fillId="0" borderId="0" xfId="2" applyNumberFormat="1"/>
    <xf numFmtId="0" fontId="7" fillId="0" borderId="0" xfId="2" applyFont="1"/>
    <xf numFmtId="168" fontId="0" fillId="0" borderId="0" xfId="3" applyNumberFormat="1" applyFont="1"/>
    <xf numFmtId="168" fontId="3" fillId="0" borderId="0" xfId="2" applyNumberFormat="1"/>
    <xf numFmtId="0" fontId="5" fillId="4" borderId="0" xfId="1" applyFont="1" applyFill="1"/>
    <xf numFmtId="0" fontId="3" fillId="4" borderId="0" xfId="2" applyFill="1"/>
    <xf numFmtId="0" fontId="5" fillId="4" borderId="0" xfId="1" applyFont="1" applyFill="1" applyProtection="1"/>
    <xf numFmtId="166" fontId="0" fillId="4" borderId="0" xfId="3" applyNumberFormat="1" applyFont="1" applyFill="1"/>
    <xf numFmtId="168" fontId="0" fillId="4" borderId="0" xfId="3" applyNumberFormat="1" applyFont="1" applyFill="1"/>
    <xf numFmtId="0" fontId="3" fillId="5" borderId="0" xfId="2" applyFill="1"/>
    <xf numFmtId="0" fontId="5" fillId="5" borderId="0" xfId="1" applyFont="1" applyFill="1" applyProtection="1"/>
    <xf numFmtId="0" fontId="5" fillId="5" borderId="0" xfId="1" applyFont="1" applyFill="1"/>
    <xf numFmtId="166" fontId="0" fillId="5" borderId="0" xfId="3" applyNumberFormat="1" applyFont="1" applyFill="1"/>
    <xf numFmtId="168" fontId="0" fillId="5" borderId="0" xfId="3" applyNumberFormat="1" applyFont="1" applyFill="1"/>
    <xf numFmtId="167" fontId="0" fillId="5" borderId="0" xfId="3" applyNumberFormat="1" applyFont="1" applyFill="1"/>
    <xf numFmtId="43" fontId="0" fillId="5" borderId="0" xfId="3" applyFont="1" applyFill="1"/>
    <xf numFmtId="0" fontId="12" fillId="3" borderId="1" xfId="1" applyFont="1" applyFill="1" applyBorder="1" applyAlignment="1" applyProtection="1">
      <alignment horizontal="center" vertical="center"/>
    </xf>
    <xf numFmtId="0" fontId="13" fillId="4" borderId="1" xfId="1" applyFont="1" applyFill="1" applyBorder="1" applyAlignment="1" applyProtection="1">
      <alignment horizontal="center"/>
    </xf>
    <xf numFmtId="164" fontId="13" fillId="4" borderId="1" xfId="1" applyNumberFormat="1" applyFont="1" applyFill="1" applyBorder="1" applyAlignment="1" applyProtection="1">
      <alignment horizontal="center"/>
    </xf>
    <xf numFmtId="0" fontId="13" fillId="4" borderId="1" xfId="1" applyFont="1" applyFill="1" applyBorder="1" applyAlignment="1">
      <alignment horizontal="center"/>
    </xf>
    <xf numFmtId="165" fontId="13" fillId="4" borderId="1" xfId="1" applyNumberFormat="1" applyFont="1" applyFill="1" applyBorder="1" applyAlignment="1" applyProtection="1">
      <alignment horizontal="center"/>
    </xf>
    <xf numFmtId="2" fontId="13" fillId="4" borderId="1" xfId="1" applyNumberFormat="1" applyFont="1" applyFill="1" applyBorder="1" applyAlignment="1" applyProtection="1">
      <alignment horizontal="center"/>
    </xf>
    <xf numFmtId="168" fontId="13" fillId="4" borderId="1" xfId="1" applyNumberFormat="1" applyFont="1" applyFill="1" applyBorder="1" applyAlignment="1" applyProtection="1">
      <alignment horizontal="center"/>
    </xf>
    <xf numFmtId="1" fontId="13" fillId="4" borderId="1" xfId="1" applyNumberFormat="1" applyFont="1" applyFill="1" applyBorder="1" applyAlignment="1" applyProtection="1">
      <alignment horizontal="center"/>
    </xf>
    <xf numFmtId="170" fontId="3" fillId="0" borderId="0" xfId="2" applyNumberFormat="1" applyAlignment="1">
      <alignment horizontal="center" vertical="center"/>
    </xf>
    <xf numFmtId="170" fontId="4" fillId="0" borderId="0" xfId="2" applyNumberFormat="1" applyFont="1" applyAlignment="1">
      <alignment horizontal="center" vertical="center"/>
    </xf>
    <xf numFmtId="0" fontId="3" fillId="6" borderId="0" xfId="2" applyFill="1"/>
    <xf numFmtId="0" fontId="11" fillId="7" borderId="0" xfId="2" applyFont="1" applyFill="1" applyAlignment="1">
      <alignment horizontal="left" vertical="center" indent="1"/>
    </xf>
    <xf numFmtId="0" fontId="11" fillId="7" borderId="0" xfId="2" applyFont="1" applyFill="1" applyAlignment="1">
      <alignment horizontal="center" vertical="center"/>
    </xf>
    <xf numFmtId="0" fontId="11" fillId="7" borderId="0" xfId="1" applyFont="1" applyFill="1" applyAlignment="1" applyProtection="1">
      <alignment horizontal="center" vertical="center"/>
    </xf>
    <xf numFmtId="0" fontId="10" fillId="8" borderId="0" xfId="1" applyFont="1" applyFill="1" applyAlignment="1" applyProtection="1">
      <alignment horizontal="left" indent="1"/>
    </xf>
    <xf numFmtId="169" fontId="7" fillId="8" borderId="0" xfId="3" applyNumberFormat="1" applyFont="1" applyFill="1" applyAlignment="1">
      <alignment horizontal="center"/>
    </xf>
    <xf numFmtId="166" fontId="7" fillId="8" borderId="0" xfId="3" applyNumberFormat="1" applyFont="1" applyFill="1" applyAlignment="1">
      <alignment horizontal="center"/>
    </xf>
    <xf numFmtId="43" fontId="7" fillId="8" borderId="0" xfId="3" applyFont="1" applyFill="1" applyAlignment="1">
      <alignment horizontal="center"/>
    </xf>
    <xf numFmtId="0" fontId="7" fillId="9" borderId="0" xfId="2" applyFont="1" applyFill="1"/>
    <xf numFmtId="0" fontId="7" fillId="8" borderId="0" xfId="2" applyFont="1" applyFill="1" applyAlignment="1">
      <alignment horizontal="center"/>
    </xf>
    <xf numFmtId="0" fontId="3" fillId="0" borderId="0" xfId="2" applyFill="1"/>
    <xf numFmtId="0" fontId="7" fillId="0" borderId="0" xfId="2" applyFont="1" applyFill="1"/>
    <xf numFmtId="0" fontId="15" fillId="0" borderId="0" xfId="2" applyFont="1" applyFill="1" applyAlignment="1">
      <alignment horizontal="left" vertical="center"/>
    </xf>
    <xf numFmtId="0" fontId="12" fillId="7" borderId="0" xfId="1" applyFont="1" applyFill="1" applyAlignment="1" applyProtection="1">
      <alignment horizontal="center" vertical="center"/>
    </xf>
    <xf numFmtId="0" fontId="4" fillId="7" borderId="0" xfId="2" applyFont="1" applyFill="1" applyAlignment="1">
      <alignment horizontal="center" vertical="center"/>
    </xf>
    <xf numFmtId="0" fontId="12" fillId="7" borderId="0" xfId="2" applyFont="1" applyFill="1" applyAlignment="1">
      <alignment horizontal="center" vertical="center"/>
    </xf>
    <xf numFmtId="0" fontId="12" fillId="7" borderId="1" xfId="1" applyFont="1" applyFill="1" applyBorder="1" applyAlignment="1" applyProtection="1">
      <alignment horizontal="center" vertical="center"/>
    </xf>
    <xf numFmtId="0" fontId="16" fillId="0" borderId="0" xfId="0" applyFont="1" applyFill="1" applyBorder="1" applyAlignment="1" applyProtection="1">
      <alignment horizontal="left" vertical="center"/>
      <protection hidden="1"/>
    </xf>
    <xf numFmtId="0" fontId="0" fillId="0" borderId="0" xfId="0" applyFont="1" applyAlignment="1"/>
    <xf numFmtId="0" fontId="0" fillId="0" borderId="0" xfId="0" applyFill="1" applyBorder="1" applyAlignment="1" applyProtection="1">
      <protection hidden="1"/>
    </xf>
    <xf numFmtId="0" fontId="0" fillId="0" borderId="0" xfId="0" applyFill="1" applyBorder="1" applyAlignment="1" applyProtection="1">
      <alignment horizontal="right"/>
      <protection hidden="1"/>
    </xf>
    <xf numFmtId="0" fontId="14" fillId="0" borderId="0" xfId="5" applyFill="1" applyBorder="1" applyAlignment="1" applyProtection="1">
      <protection hidden="1"/>
    </xf>
    <xf numFmtId="0" fontId="0" fillId="0" borderId="0" xfId="0" applyFill="1" applyBorder="1" applyProtection="1">
      <protection hidden="1"/>
    </xf>
    <xf numFmtId="0" fontId="13" fillId="0" borderId="0" xfId="0" applyFont="1" applyFill="1" applyBorder="1" applyAlignment="1" applyProtection="1">
      <alignment horizontal="right" vertical="center" readingOrder="1"/>
      <protection hidden="1"/>
    </xf>
    <xf numFmtId="0" fontId="15" fillId="5" borderId="2" xfId="0" applyFont="1" applyFill="1" applyBorder="1" applyAlignment="1" applyProtection="1">
      <alignment horizontal="left"/>
      <protection hidden="1"/>
    </xf>
    <xf numFmtId="0" fontId="0" fillId="0" borderId="0" xfId="0" applyFill="1" applyBorder="1" applyAlignment="1" applyProtection="1">
      <alignment horizontal="left" vertical="justify"/>
      <protection hidden="1"/>
    </xf>
    <xf numFmtId="0" fontId="0" fillId="0" borderId="0" xfId="0" applyFill="1" applyBorder="1" applyAlignment="1" applyProtection="1">
      <alignment horizontal="left"/>
      <protection hidden="1"/>
    </xf>
    <xf numFmtId="0" fontId="0" fillId="0" borderId="0" xfId="0" applyFill="1" applyBorder="1" applyAlignment="1" applyProtection="1">
      <alignment horizontal="left"/>
      <protection hidden="1"/>
    </xf>
    <xf numFmtId="0" fontId="17" fillId="0" borderId="0" xfId="0" applyFont="1" applyFill="1" applyBorder="1" applyAlignment="1" applyProtection="1">
      <alignment horizontal="left"/>
      <protection hidden="1"/>
    </xf>
    <xf numFmtId="0" fontId="20" fillId="0" borderId="0" xfId="0" applyFont="1" applyFill="1" applyBorder="1" applyAlignment="1" applyProtection="1">
      <alignment horizontal="left"/>
      <protection hidden="1"/>
    </xf>
    <xf numFmtId="0" fontId="20" fillId="0" borderId="0" xfId="0" applyFont="1" applyFill="1" applyBorder="1" applyAlignment="1" applyProtection="1">
      <alignment horizontal="left"/>
      <protection hidden="1"/>
    </xf>
    <xf numFmtId="0" fontId="0" fillId="0" borderId="0" xfId="0" applyFill="1" applyBorder="1" applyAlignment="1" applyProtection="1">
      <alignment horizontal="left" wrapText="1"/>
      <protection hidden="1"/>
    </xf>
    <xf numFmtId="0" fontId="22" fillId="0" borderId="0" xfId="0" applyFont="1" applyFill="1" applyBorder="1" applyProtection="1">
      <protection hidden="1"/>
    </xf>
    <xf numFmtId="0" fontId="23" fillId="0" borderId="0" xfId="0" applyFont="1" applyFill="1" applyBorder="1" applyAlignment="1" applyProtection="1">
      <alignment horizontal="left"/>
      <protection hidden="1"/>
    </xf>
    <xf numFmtId="0" fontId="8" fillId="0" borderId="0" xfId="1" applyFont="1" applyFill="1"/>
    <xf numFmtId="0" fontId="9" fillId="0" borderId="0" xfId="4" applyNumberFormat="1" applyFont="1" applyFill="1" applyAlignment="1">
      <alignment horizontal="left"/>
    </xf>
    <xf numFmtId="0" fontId="24" fillId="0" borderId="0" xfId="0" applyFont="1" applyAlignment="1">
      <alignment horizontal="right"/>
    </xf>
  </cellXfs>
  <cellStyles count="6">
    <cellStyle name="Comma 2" xfId="3"/>
    <cellStyle name="Hyperlink" xfId="4" builtinId="8"/>
    <cellStyle name="Hyperlink 2" xfId="5"/>
    <cellStyle name="Normal" xfId="0" builtinId="0"/>
    <cellStyle name="Normal 2" xfId="1"/>
    <cellStyle name="Normal 3" xfId="2"/>
  </cellStyles>
  <dxfs count="0"/>
  <tableStyles count="0" defaultTableStyle="TableStyleMedium2" defaultPivotStyle="PivotStyleLight16"/>
  <colors>
    <mruColors>
      <color rgb="FF33FF8F"/>
      <color rgb="FF2DFF8C"/>
      <color rgb="FF710096"/>
      <color rgb="FFA600DA"/>
      <color rgb="FFF6F781"/>
      <color rgb="FFA782EC"/>
      <color rgb="FF5EC5D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6.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90133420822397E-2"/>
          <c:y val="6.3324466054934872E-2"/>
          <c:w val="0.962086715718668"/>
          <c:h val="0.91820739829634956"/>
        </c:manualLayout>
      </c:layout>
      <c:barChart>
        <c:barDir val="bar"/>
        <c:grouping val="clustered"/>
        <c:varyColors val="0"/>
        <c:ser>
          <c:idx val="0"/>
          <c:order val="0"/>
          <c:spPr>
            <a:solidFill>
              <a:srgbClr val="710096"/>
            </a:solidFill>
            <a:ln>
              <a:noFill/>
            </a:ln>
          </c:spPr>
          <c:invertIfNegative val="0"/>
          <c:dPt>
            <c:idx val="0"/>
            <c:invertIfNegative val="0"/>
            <c:bubble3D val="0"/>
            <c:spPr>
              <a:solidFill>
                <a:srgbClr val="00B050"/>
              </a:solidFill>
              <a:ln>
                <a:noFill/>
              </a:ln>
            </c:spPr>
          </c:dPt>
          <c:dPt>
            <c:idx val="1"/>
            <c:invertIfNegative val="0"/>
            <c:bubble3D val="0"/>
            <c:spPr>
              <a:solidFill>
                <a:srgbClr val="00B050"/>
              </a:solidFill>
              <a:ln>
                <a:noFill/>
              </a:ln>
            </c:spPr>
          </c:dPt>
          <c:dPt>
            <c:idx val="2"/>
            <c:invertIfNegative val="0"/>
            <c:bubble3D val="0"/>
            <c:spPr>
              <a:solidFill>
                <a:srgbClr val="00B050"/>
              </a:solidFill>
              <a:ln>
                <a:noFill/>
              </a:ln>
            </c:spPr>
          </c:dPt>
          <c:dPt>
            <c:idx val="3"/>
            <c:invertIfNegative val="0"/>
            <c:bubble3D val="0"/>
            <c:spPr>
              <a:solidFill>
                <a:srgbClr val="00B050"/>
              </a:solidFill>
              <a:ln>
                <a:noFill/>
              </a:ln>
            </c:spPr>
          </c:dPt>
          <c:dPt>
            <c:idx val="4"/>
            <c:invertIfNegative val="0"/>
            <c:bubble3D val="0"/>
            <c:spPr>
              <a:solidFill>
                <a:srgbClr val="00B050"/>
              </a:solidFill>
              <a:ln>
                <a:noFill/>
              </a:ln>
            </c:spPr>
          </c:dPt>
          <c:dPt>
            <c:idx val="5"/>
            <c:invertIfNegative val="0"/>
            <c:bubble3D val="0"/>
            <c:spPr>
              <a:solidFill>
                <a:srgbClr val="00B050"/>
              </a:solidFill>
              <a:ln>
                <a:noFill/>
              </a:ln>
            </c:spPr>
          </c:dPt>
          <c:dPt>
            <c:idx val="6"/>
            <c:invertIfNegative val="0"/>
            <c:bubble3D val="0"/>
            <c:spPr>
              <a:solidFill>
                <a:srgbClr val="00B050"/>
              </a:solidFill>
              <a:ln>
                <a:noFill/>
              </a:ln>
            </c:spPr>
          </c:dPt>
          <c:dPt>
            <c:idx val="7"/>
            <c:invertIfNegative val="0"/>
            <c:bubble3D val="0"/>
            <c:spPr>
              <a:solidFill>
                <a:srgbClr val="00B050"/>
              </a:solidFill>
              <a:ln>
                <a:noFill/>
              </a:ln>
            </c:spPr>
          </c:dPt>
          <c:dPt>
            <c:idx val="8"/>
            <c:invertIfNegative val="0"/>
            <c:bubble3D val="0"/>
            <c:spPr>
              <a:solidFill>
                <a:srgbClr val="00B050"/>
              </a:solidFill>
              <a:ln>
                <a:noFill/>
              </a:ln>
            </c:spPr>
          </c:dPt>
          <c:dPt>
            <c:idx val="9"/>
            <c:invertIfNegative val="0"/>
            <c:bubble3D val="0"/>
            <c:spPr>
              <a:solidFill>
                <a:srgbClr val="00B050"/>
              </a:solidFill>
              <a:ln>
                <a:noFill/>
              </a:ln>
            </c:spPr>
          </c:dPt>
          <c:dLbls>
            <c:numFmt formatCode="[$$-C09]#,##0" sourceLinked="0"/>
            <c:spPr>
              <a:noFill/>
              <a:ln>
                <a:noFill/>
              </a:ln>
              <a:effectLst/>
            </c:spPr>
            <c:txPr>
              <a:bodyPr anchorCtr="0"/>
              <a:lstStyle/>
              <a:p>
                <a:pPr algn="ctr">
                  <a:defRPr sz="800">
                    <a:solidFill>
                      <a:schemeClr val="bg1"/>
                    </a:solidFill>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DASHBOARD!$B$9:$B$18</c:f>
              <c:strCache>
                <c:ptCount val="10"/>
                <c:pt idx="0">
                  <c:v>Mich</c:v>
                </c:pt>
                <c:pt idx="1">
                  <c:v>John</c:v>
                </c:pt>
                <c:pt idx="2">
                  <c:v>Gordon</c:v>
                </c:pt>
                <c:pt idx="3">
                  <c:v>Marco</c:v>
                </c:pt>
                <c:pt idx="4">
                  <c:v>Una</c:v>
                </c:pt>
                <c:pt idx="5">
                  <c:v>Patrick</c:v>
                </c:pt>
                <c:pt idx="6">
                  <c:v>Joe</c:v>
                </c:pt>
                <c:pt idx="7">
                  <c:v>Kelly</c:v>
                </c:pt>
                <c:pt idx="8">
                  <c:v>Ken</c:v>
                </c:pt>
                <c:pt idx="9">
                  <c:v>Noah</c:v>
                </c:pt>
              </c:strCache>
            </c:strRef>
          </c:cat>
          <c:val>
            <c:numRef>
              <c:f>DASHBOARD!$C$9:$C$18</c:f>
              <c:numCache>
                <c:formatCode>[$$-C09]#,##0;\-[$$-C09]#,##0</c:formatCode>
                <c:ptCount val="10"/>
                <c:pt idx="0">
                  <c:v>214600</c:v>
                </c:pt>
                <c:pt idx="1">
                  <c:v>209400</c:v>
                </c:pt>
                <c:pt idx="2">
                  <c:v>196000</c:v>
                </c:pt>
                <c:pt idx="3">
                  <c:v>146200</c:v>
                </c:pt>
                <c:pt idx="4">
                  <c:v>142800</c:v>
                </c:pt>
                <c:pt idx="5">
                  <c:v>136000</c:v>
                </c:pt>
                <c:pt idx="6">
                  <c:v>129200</c:v>
                </c:pt>
                <c:pt idx="7">
                  <c:v>122400</c:v>
                </c:pt>
                <c:pt idx="8">
                  <c:v>78200</c:v>
                </c:pt>
                <c:pt idx="9">
                  <c:v>64600</c:v>
                </c:pt>
              </c:numCache>
            </c:numRef>
          </c:val>
          <c:extLst xmlns:c16r2="http://schemas.microsoft.com/office/drawing/2015/06/chart">
            <c:ext xmlns:c16="http://schemas.microsoft.com/office/drawing/2014/chart" uri="{C3380CC4-5D6E-409C-BE32-E72D297353CC}">
              <c16:uniqueId val="{00000000-EBE6-409C-A655-52FFFE8B4B8D}"/>
            </c:ext>
          </c:extLst>
        </c:ser>
        <c:dLbls>
          <c:showLegendKey val="0"/>
          <c:showVal val="0"/>
          <c:showCatName val="0"/>
          <c:showSerName val="0"/>
          <c:showPercent val="0"/>
          <c:showBubbleSize val="0"/>
        </c:dLbls>
        <c:gapWidth val="34"/>
        <c:overlap val="-85"/>
        <c:axId val="260990464"/>
        <c:axId val="260992000"/>
      </c:barChart>
      <c:catAx>
        <c:axId val="260990464"/>
        <c:scaling>
          <c:orientation val="maxMin"/>
        </c:scaling>
        <c:delete val="1"/>
        <c:axPos val="r"/>
        <c:numFmt formatCode="General" sourceLinked="0"/>
        <c:majorTickMark val="out"/>
        <c:minorTickMark val="none"/>
        <c:tickLblPos val="nextTo"/>
        <c:crossAx val="260992000"/>
        <c:crosses val="autoZero"/>
        <c:auto val="1"/>
        <c:lblAlgn val="ctr"/>
        <c:lblOffset val="100"/>
        <c:noMultiLvlLbl val="0"/>
      </c:catAx>
      <c:valAx>
        <c:axId val="260992000"/>
        <c:scaling>
          <c:orientation val="maxMin"/>
        </c:scaling>
        <c:delete val="1"/>
        <c:axPos val="t"/>
        <c:numFmt formatCode="[$$-C09]#,##0;\-[$$-C09]#,##0" sourceLinked="1"/>
        <c:majorTickMark val="out"/>
        <c:minorTickMark val="none"/>
        <c:tickLblPos val="nextTo"/>
        <c:crossAx val="260990464"/>
        <c:crosses val="autoZero"/>
        <c:crossBetween val="between"/>
      </c:valAx>
      <c:spPr>
        <a:noFill/>
        <a:ln w="25400">
          <a:noFill/>
        </a:ln>
      </c:spPr>
    </c:plotArea>
    <c:plotVisOnly val="1"/>
    <c:dispBlanksAs val="gap"/>
    <c:showDLblsOverMax val="0"/>
  </c:chart>
  <c:spPr>
    <a:noFill/>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849956255468066E-2"/>
          <c:y val="5.1531752596499787E-2"/>
          <c:w val="0.95659448818897641"/>
          <c:h val="0.94383816848398616"/>
        </c:manualLayout>
      </c:layout>
      <c:barChart>
        <c:barDir val="bar"/>
        <c:grouping val="clustered"/>
        <c:varyColors val="0"/>
        <c:ser>
          <c:idx val="0"/>
          <c:order val="0"/>
          <c:spPr>
            <a:solidFill>
              <a:srgbClr val="F6F781"/>
            </a:solidFill>
          </c:spPr>
          <c:invertIfNegative val="0"/>
          <c:dLbls>
            <c:numFmt formatCode="[$$-C09]#,##0" sourceLinked="0"/>
            <c:spPr>
              <a:noFill/>
              <a:ln>
                <a:noFill/>
              </a:ln>
              <a:effectLst/>
            </c:spPr>
            <c:txPr>
              <a:bodyPr/>
              <a:lstStyle/>
              <a:p>
                <a:pPr>
                  <a:defRPr sz="800">
                    <a:solidFill>
                      <a:sysClr val="windowText" lastClr="000000"/>
                    </a:solidFill>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DASHBOARD!$B$9:$B$18</c:f>
              <c:strCache>
                <c:ptCount val="10"/>
                <c:pt idx="0">
                  <c:v>Mich</c:v>
                </c:pt>
                <c:pt idx="1">
                  <c:v>John</c:v>
                </c:pt>
                <c:pt idx="2">
                  <c:v>Gordon</c:v>
                </c:pt>
                <c:pt idx="3">
                  <c:v>Marco</c:v>
                </c:pt>
                <c:pt idx="4">
                  <c:v>Una</c:v>
                </c:pt>
                <c:pt idx="5">
                  <c:v>Patrick</c:v>
                </c:pt>
                <c:pt idx="6">
                  <c:v>Joe</c:v>
                </c:pt>
                <c:pt idx="7">
                  <c:v>Kelly</c:v>
                </c:pt>
                <c:pt idx="8">
                  <c:v>Ken</c:v>
                </c:pt>
                <c:pt idx="9">
                  <c:v>Noah</c:v>
                </c:pt>
              </c:strCache>
            </c:strRef>
          </c:cat>
          <c:val>
            <c:numRef>
              <c:f>DASHBOARD!$D$9:$D$18</c:f>
              <c:numCache>
                <c:formatCode>[$$-C09]#,##0;\-[$$-C09]#,##0</c:formatCode>
                <c:ptCount val="10"/>
                <c:pt idx="0">
                  <c:v>25927.777777777777</c:v>
                </c:pt>
                <c:pt idx="1">
                  <c:v>31358.333333333328</c:v>
                </c:pt>
                <c:pt idx="2">
                  <c:v>26358.333333333332</c:v>
                </c:pt>
                <c:pt idx="3">
                  <c:v>22342.857142857145</c:v>
                </c:pt>
                <c:pt idx="4">
                  <c:v>15866.666666666668</c:v>
                </c:pt>
                <c:pt idx="5">
                  <c:v>19550</c:v>
                </c:pt>
                <c:pt idx="6">
                  <c:v>18841.666666666664</c:v>
                </c:pt>
                <c:pt idx="7">
                  <c:v>16271.428571428572</c:v>
                </c:pt>
                <c:pt idx="8">
                  <c:v>8688.8888888888887</c:v>
                </c:pt>
                <c:pt idx="9">
                  <c:v>9228.5714285714294</c:v>
                </c:pt>
              </c:numCache>
            </c:numRef>
          </c:val>
          <c:extLst xmlns:c16r2="http://schemas.microsoft.com/office/drawing/2015/06/chart">
            <c:ext xmlns:c16="http://schemas.microsoft.com/office/drawing/2014/chart" uri="{C3380CC4-5D6E-409C-BE32-E72D297353CC}">
              <c16:uniqueId val="{00000000-7431-4208-8C27-29F923B11A8A}"/>
            </c:ext>
          </c:extLst>
        </c:ser>
        <c:dLbls>
          <c:showLegendKey val="0"/>
          <c:showVal val="0"/>
          <c:showCatName val="0"/>
          <c:showSerName val="0"/>
          <c:showPercent val="0"/>
          <c:showBubbleSize val="0"/>
        </c:dLbls>
        <c:gapWidth val="34"/>
        <c:overlap val="-85"/>
        <c:axId val="260901504"/>
        <c:axId val="260903296"/>
      </c:barChart>
      <c:catAx>
        <c:axId val="260901504"/>
        <c:scaling>
          <c:orientation val="maxMin"/>
        </c:scaling>
        <c:delete val="1"/>
        <c:axPos val="l"/>
        <c:numFmt formatCode="General" sourceLinked="0"/>
        <c:majorTickMark val="out"/>
        <c:minorTickMark val="none"/>
        <c:tickLblPos val="nextTo"/>
        <c:crossAx val="260903296"/>
        <c:crosses val="autoZero"/>
        <c:auto val="1"/>
        <c:lblAlgn val="ctr"/>
        <c:lblOffset val="100"/>
        <c:noMultiLvlLbl val="0"/>
      </c:catAx>
      <c:valAx>
        <c:axId val="260903296"/>
        <c:scaling>
          <c:orientation val="minMax"/>
        </c:scaling>
        <c:delete val="1"/>
        <c:axPos val="t"/>
        <c:numFmt formatCode="[$$-C09]#,##0;\-[$$-C09]#,##0" sourceLinked="1"/>
        <c:majorTickMark val="out"/>
        <c:minorTickMark val="none"/>
        <c:tickLblPos val="nextTo"/>
        <c:crossAx val="260901504"/>
        <c:crosses val="autoZero"/>
        <c:crossBetween val="between"/>
      </c:valAx>
      <c:spPr>
        <a:noFill/>
        <a:ln w="25400">
          <a:noFill/>
        </a:ln>
      </c:spPr>
    </c:plotArea>
    <c:plotVisOnly val="1"/>
    <c:dispBlanksAs val="gap"/>
    <c:showDLblsOverMax val="0"/>
  </c:chart>
  <c:spPr>
    <a:noFill/>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4891054638101048E-2"/>
          <c:y val="0.19503574971879703"/>
          <c:w val="0.86926913337235556"/>
          <c:h val="0.62637246653458423"/>
        </c:manualLayout>
      </c:layout>
      <c:barChart>
        <c:barDir val="col"/>
        <c:grouping val="clustered"/>
        <c:varyColors val="0"/>
        <c:ser>
          <c:idx val="1"/>
          <c:order val="1"/>
          <c:tx>
            <c:strRef>
              <c:f>DASHBOARD!$E$8</c:f>
              <c:strCache>
                <c:ptCount val="1"/>
                <c:pt idx="0">
                  <c:v>Sales</c:v>
                </c:pt>
              </c:strCache>
            </c:strRef>
          </c:tx>
          <c:spPr>
            <a:solidFill>
              <a:srgbClr val="00B050"/>
            </a:solidFill>
          </c:spPr>
          <c:invertIfNegative val="0"/>
          <c:dLbls>
            <c:spPr>
              <a:noFill/>
              <a:ln>
                <a:noFill/>
              </a:ln>
              <a:effectLst/>
            </c:spPr>
            <c:txPr>
              <a:bodyPr/>
              <a:lstStyle/>
              <a:p>
                <a:pPr>
                  <a:defRPr>
                    <a:solidFill>
                      <a:schemeClr val="bg1"/>
                    </a:solidFill>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DASHBOARD!$B$9:$B$18</c:f>
              <c:strCache>
                <c:ptCount val="10"/>
                <c:pt idx="0">
                  <c:v>Mich</c:v>
                </c:pt>
                <c:pt idx="1">
                  <c:v>John</c:v>
                </c:pt>
                <c:pt idx="2">
                  <c:v>Gordon</c:v>
                </c:pt>
                <c:pt idx="3">
                  <c:v>Marco</c:v>
                </c:pt>
                <c:pt idx="4">
                  <c:v>Una</c:v>
                </c:pt>
                <c:pt idx="5">
                  <c:v>Patrick</c:v>
                </c:pt>
                <c:pt idx="6">
                  <c:v>Joe</c:v>
                </c:pt>
                <c:pt idx="7">
                  <c:v>Kelly</c:v>
                </c:pt>
                <c:pt idx="8">
                  <c:v>Ken</c:v>
                </c:pt>
                <c:pt idx="9">
                  <c:v>Noah</c:v>
                </c:pt>
              </c:strCache>
            </c:strRef>
          </c:cat>
          <c:val>
            <c:numRef>
              <c:f>DASHBOARD!$E$9:$E$18</c:f>
              <c:numCache>
                <c:formatCode>_-* #,##0_-;\-* #,##0_-;_-* "-"??_-;_-@_-</c:formatCode>
                <c:ptCount val="10"/>
                <c:pt idx="0">
                  <c:v>37</c:v>
                </c:pt>
                <c:pt idx="1">
                  <c:v>59</c:v>
                </c:pt>
                <c:pt idx="2">
                  <c:v>58</c:v>
                </c:pt>
                <c:pt idx="3">
                  <c:v>43</c:v>
                </c:pt>
                <c:pt idx="4">
                  <c:v>42</c:v>
                </c:pt>
                <c:pt idx="5">
                  <c:v>40</c:v>
                </c:pt>
                <c:pt idx="6">
                  <c:v>38</c:v>
                </c:pt>
                <c:pt idx="7">
                  <c:v>36</c:v>
                </c:pt>
                <c:pt idx="8">
                  <c:v>23</c:v>
                </c:pt>
                <c:pt idx="9">
                  <c:v>19</c:v>
                </c:pt>
              </c:numCache>
            </c:numRef>
          </c:val>
          <c:extLst xmlns:c16r2="http://schemas.microsoft.com/office/drawing/2015/06/chart">
            <c:ext xmlns:c16="http://schemas.microsoft.com/office/drawing/2014/chart" uri="{C3380CC4-5D6E-409C-BE32-E72D297353CC}">
              <c16:uniqueId val="{00000000-8956-416D-8195-2685C8B56CC4}"/>
            </c:ext>
          </c:extLst>
        </c:ser>
        <c:dLbls>
          <c:showLegendKey val="0"/>
          <c:showVal val="0"/>
          <c:showCatName val="0"/>
          <c:showSerName val="0"/>
          <c:showPercent val="0"/>
          <c:showBubbleSize val="0"/>
        </c:dLbls>
        <c:gapWidth val="27"/>
        <c:axId val="260960256"/>
        <c:axId val="260958464"/>
      </c:barChart>
      <c:lineChart>
        <c:grouping val="standard"/>
        <c:varyColors val="0"/>
        <c:ser>
          <c:idx val="0"/>
          <c:order val="0"/>
          <c:tx>
            <c:strRef>
              <c:f>DASHBOARD!$F$8</c:f>
              <c:strCache>
                <c:ptCount val="1"/>
                <c:pt idx="0">
                  <c:v>Sales PH</c:v>
                </c:pt>
              </c:strCache>
            </c:strRef>
          </c:tx>
          <c:spPr>
            <a:ln>
              <a:solidFill>
                <a:srgbClr val="F6F781"/>
              </a:solidFill>
            </a:ln>
          </c:spPr>
          <c:marker>
            <c:symbol val="circle"/>
            <c:size val="7"/>
            <c:spPr>
              <a:solidFill>
                <a:schemeClr val="accent4">
                  <a:lumMod val="50000"/>
                </a:schemeClr>
              </a:solidFill>
              <a:ln w="47625">
                <a:solidFill>
                  <a:srgbClr val="F6F781"/>
                </a:solidFill>
              </a:ln>
            </c:spPr>
          </c:marker>
          <c:dLbls>
            <c:spPr>
              <a:noFill/>
              <a:ln>
                <a:noFill/>
              </a:ln>
              <a:effectLst/>
            </c:spPr>
            <c:txPr>
              <a:bodyPr wrap="square" lIns="0" tIns="36000" rIns="0" bIns="36000" anchor="ctr">
                <a:spAutoFit/>
              </a:bodyPr>
              <a:lstStyle/>
              <a:p>
                <a:pPr>
                  <a:defRPr>
                    <a:solidFill>
                      <a:sysClr val="windowText" lastClr="000000"/>
                    </a:solidFill>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strRef>
              <c:f>DASHBOARD!$B$9:$B$18</c:f>
              <c:strCache>
                <c:ptCount val="10"/>
                <c:pt idx="0">
                  <c:v>Mich</c:v>
                </c:pt>
                <c:pt idx="1">
                  <c:v>John</c:v>
                </c:pt>
                <c:pt idx="2">
                  <c:v>Gordon</c:v>
                </c:pt>
                <c:pt idx="3">
                  <c:v>Marco</c:v>
                </c:pt>
                <c:pt idx="4">
                  <c:v>Una</c:v>
                </c:pt>
                <c:pt idx="5">
                  <c:v>Patrick</c:v>
                </c:pt>
                <c:pt idx="6">
                  <c:v>Joe</c:v>
                </c:pt>
                <c:pt idx="7">
                  <c:v>Kelly</c:v>
                </c:pt>
                <c:pt idx="8">
                  <c:v>Ken</c:v>
                </c:pt>
                <c:pt idx="9">
                  <c:v>Noah</c:v>
                </c:pt>
              </c:strCache>
            </c:strRef>
          </c:cat>
          <c:val>
            <c:numRef>
              <c:f>DASHBOARD!$F$9:$F$18</c:f>
              <c:numCache>
                <c:formatCode>_(* #,##0.00_);_(* \(#,##0.00\);_(* "-"??_);_(@_)</c:formatCode>
                <c:ptCount val="10"/>
                <c:pt idx="0">
                  <c:v>4.3611111111111107</c:v>
                </c:pt>
                <c:pt idx="1">
                  <c:v>8.7916666666666661</c:v>
                </c:pt>
                <c:pt idx="2">
                  <c:v>7.7916666666666661</c:v>
                </c:pt>
                <c:pt idx="3">
                  <c:v>6.5714285714285712</c:v>
                </c:pt>
                <c:pt idx="4">
                  <c:v>4.666666666666667</c:v>
                </c:pt>
                <c:pt idx="5">
                  <c:v>5.75</c:v>
                </c:pt>
                <c:pt idx="6">
                  <c:v>5.5416666666666661</c:v>
                </c:pt>
                <c:pt idx="7">
                  <c:v>4.7857142857142856</c:v>
                </c:pt>
                <c:pt idx="8">
                  <c:v>2.5555555555555554</c:v>
                </c:pt>
                <c:pt idx="9">
                  <c:v>2.7142857142857144</c:v>
                </c:pt>
              </c:numCache>
            </c:numRef>
          </c:val>
          <c:smooth val="0"/>
          <c:extLst xmlns:c16r2="http://schemas.microsoft.com/office/drawing/2015/06/chart">
            <c:ext xmlns:c16="http://schemas.microsoft.com/office/drawing/2014/chart" uri="{C3380CC4-5D6E-409C-BE32-E72D297353CC}">
              <c16:uniqueId val="{00000001-8956-416D-8195-2685C8B56CC4}"/>
            </c:ext>
          </c:extLst>
        </c:ser>
        <c:dLbls>
          <c:showLegendKey val="0"/>
          <c:showVal val="0"/>
          <c:showCatName val="0"/>
          <c:showSerName val="0"/>
          <c:showPercent val="0"/>
          <c:showBubbleSize val="0"/>
        </c:dLbls>
        <c:marker val="1"/>
        <c:smooth val="0"/>
        <c:axId val="260956928"/>
        <c:axId val="260942848"/>
      </c:lineChart>
      <c:valAx>
        <c:axId val="260942848"/>
        <c:scaling>
          <c:orientation val="minMax"/>
        </c:scaling>
        <c:delete val="0"/>
        <c:axPos val="r"/>
        <c:numFmt formatCode="_(* #,##0.00_);_(* \(#,##0.00\);_(* &quot;-&quot;??_);_(@_)" sourceLinked="1"/>
        <c:majorTickMark val="out"/>
        <c:minorTickMark val="none"/>
        <c:tickLblPos val="nextTo"/>
        <c:spPr>
          <a:ln>
            <a:noFill/>
          </a:ln>
        </c:spPr>
        <c:txPr>
          <a:bodyPr/>
          <a:lstStyle/>
          <a:p>
            <a:pPr>
              <a:defRPr sz="400">
                <a:solidFill>
                  <a:srgbClr val="A782EC"/>
                </a:solidFill>
              </a:defRPr>
            </a:pPr>
            <a:endParaRPr lang="en-US"/>
          </a:p>
        </c:txPr>
        <c:crossAx val="260956928"/>
        <c:crosses val="max"/>
        <c:crossBetween val="between"/>
      </c:valAx>
      <c:catAx>
        <c:axId val="260956928"/>
        <c:scaling>
          <c:orientation val="minMax"/>
        </c:scaling>
        <c:delete val="0"/>
        <c:axPos val="b"/>
        <c:numFmt formatCode="General" sourceLinked="0"/>
        <c:majorTickMark val="none"/>
        <c:minorTickMark val="none"/>
        <c:tickLblPos val="nextTo"/>
        <c:txPr>
          <a:bodyPr/>
          <a:lstStyle/>
          <a:p>
            <a:pPr>
              <a:defRPr sz="800">
                <a:solidFill>
                  <a:sysClr val="windowText" lastClr="000000"/>
                </a:solidFill>
                <a:latin typeface="Arial" panose="020B0604020202020204" pitchFamily="34" charset="0"/>
                <a:cs typeface="Arial" panose="020B0604020202020204" pitchFamily="34" charset="0"/>
              </a:defRPr>
            </a:pPr>
            <a:endParaRPr lang="en-US"/>
          </a:p>
        </c:txPr>
        <c:crossAx val="260942848"/>
        <c:crosses val="autoZero"/>
        <c:auto val="1"/>
        <c:lblAlgn val="ctr"/>
        <c:lblOffset val="100"/>
        <c:noMultiLvlLbl val="0"/>
      </c:catAx>
      <c:valAx>
        <c:axId val="260958464"/>
        <c:scaling>
          <c:orientation val="minMax"/>
        </c:scaling>
        <c:delete val="0"/>
        <c:axPos val="l"/>
        <c:numFmt formatCode="_-* #,##0_-;\-* #,##0_-;_-* &quot;-&quot;??_-;_-@_-" sourceLinked="1"/>
        <c:majorTickMark val="out"/>
        <c:minorTickMark val="none"/>
        <c:tickLblPos val="nextTo"/>
        <c:spPr>
          <a:ln>
            <a:noFill/>
          </a:ln>
        </c:spPr>
        <c:txPr>
          <a:bodyPr/>
          <a:lstStyle/>
          <a:p>
            <a:pPr>
              <a:defRPr sz="400">
                <a:solidFill>
                  <a:srgbClr val="A782EC"/>
                </a:solidFill>
              </a:defRPr>
            </a:pPr>
            <a:endParaRPr lang="en-US"/>
          </a:p>
        </c:txPr>
        <c:crossAx val="260960256"/>
        <c:crosses val="autoZero"/>
        <c:crossBetween val="between"/>
      </c:valAx>
      <c:catAx>
        <c:axId val="260960256"/>
        <c:scaling>
          <c:orientation val="minMax"/>
        </c:scaling>
        <c:delete val="1"/>
        <c:axPos val="b"/>
        <c:numFmt formatCode="General" sourceLinked="1"/>
        <c:majorTickMark val="out"/>
        <c:minorTickMark val="none"/>
        <c:tickLblPos val="nextTo"/>
        <c:crossAx val="260958464"/>
        <c:crosses val="autoZero"/>
        <c:auto val="1"/>
        <c:lblAlgn val="ctr"/>
        <c:lblOffset val="100"/>
        <c:noMultiLvlLbl val="0"/>
      </c:catAx>
      <c:spPr>
        <a:noFill/>
      </c:spPr>
    </c:plotArea>
    <c:legend>
      <c:legendPos val="r"/>
      <c:legendEntry>
        <c:idx val="0"/>
        <c:txPr>
          <a:bodyPr/>
          <a:lstStyle/>
          <a:p>
            <a:pPr>
              <a:defRPr>
                <a:solidFill>
                  <a:sysClr val="windowText" lastClr="000000"/>
                </a:solidFill>
              </a:defRPr>
            </a:pPr>
            <a:endParaRPr lang="en-US"/>
          </a:p>
        </c:txPr>
      </c:legendEntry>
      <c:legendEntry>
        <c:idx val="1"/>
        <c:txPr>
          <a:bodyPr/>
          <a:lstStyle/>
          <a:p>
            <a:pPr>
              <a:defRPr>
                <a:solidFill>
                  <a:sysClr val="windowText" lastClr="000000"/>
                </a:solidFill>
              </a:defRPr>
            </a:pPr>
            <a:endParaRPr lang="en-US"/>
          </a:p>
        </c:txPr>
      </c:legendEntry>
      <c:layout>
        <c:manualLayout>
          <c:xMode val="edge"/>
          <c:yMode val="edge"/>
          <c:x val="0.55292194193433764"/>
          <c:y val="7.0987933019488803E-2"/>
          <c:w val="0.35517647366719834"/>
          <c:h val="9.4966520007495697E-2"/>
        </c:manualLayout>
      </c:layout>
      <c:overlay val="0"/>
    </c:legend>
    <c:plotVisOnly val="1"/>
    <c:dispBlanksAs val="gap"/>
    <c:showDLblsOverMax val="0"/>
  </c:chart>
  <c:spPr>
    <a:noFill/>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8960412571147309E-3"/>
          <c:y val="0.23601610467164366"/>
          <c:w val="0.99032227896894232"/>
          <c:h val="0.63931030372395092"/>
        </c:manualLayout>
      </c:layout>
      <c:barChart>
        <c:barDir val="col"/>
        <c:grouping val="clustered"/>
        <c:varyColors val="0"/>
        <c:ser>
          <c:idx val="0"/>
          <c:order val="0"/>
          <c:tx>
            <c:strRef>
              <c:f>DASHBOARD!$E$22</c:f>
              <c:strCache>
                <c:ptCount val="1"/>
                <c:pt idx="0">
                  <c:v>Negative</c:v>
                </c:pt>
              </c:strCache>
            </c:strRef>
          </c:tx>
          <c:spPr>
            <a:solidFill>
              <a:srgbClr val="00B050"/>
            </a:solidFill>
          </c:spPr>
          <c:invertIfNegative val="0"/>
          <c:dLbls>
            <c:spPr>
              <a:noFill/>
              <a:ln>
                <a:noFill/>
              </a:ln>
              <a:effectLst/>
            </c:spPr>
            <c:txPr>
              <a:bodyPr/>
              <a:lstStyle/>
              <a:p>
                <a:pPr>
                  <a:defRPr>
                    <a:solidFill>
                      <a:sysClr val="windowText" lastClr="000000"/>
                    </a:solidFill>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DASHBOARD!$B$23:$B$32</c:f>
              <c:strCache>
                <c:ptCount val="10"/>
                <c:pt idx="0">
                  <c:v>Joe</c:v>
                </c:pt>
                <c:pt idx="1">
                  <c:v>Marco</c:v>
                </c:pt>
                <c:pt idx="2">
                  <c:v>Noah</c:v>
                </c:pt>
                <c:pt idx="3">
                  <c:v>Kelly</c:v>
                </c:pt>
                <c:pt idx="4">
                  <c:v>John</c:v>
                </c:pt>
                <c:pt idx="5">
                  <c:v>Ken</c:v>
                </c:pt>
                <c:pt idx="6">
                  <c:v>Una</c:v>
                </c:pt>
                <c:pt idx="7">
                  <c:v>Gordon</c:v>
                </c:pt>
                <c:pt idx="8">
                  <c:v>Mich</c:v>
                </c:pt>
                <c:pt idx="9">
                  <c:v>Patrick</c:v>
                </c:pt>
              </c:strCache>
            </c:strRef>
          </c:cat>
          <c:val>
            <c:numRef>
              <c:f>DASHBOARD!$E$23:$E$32</c:f>
              <c:numCache>
                <c:formatCode>General</c:formatCode>
                <c:ptCount val="10"/>
                <c:pt idx="0">
                  <c:v>93</c:v>
                </c:pt>
                <c:pt idx="1">
                  <c:v>84</c:v>
                </c:pt>
                <c:pt idx="2">
                  <c:v>47</c:v>
                </c:pt>
                <c:pt idx="3">
                  <c:v>95</c:v>
                </c:pt>
                <c:pt idx="4">
                  <c:v>123</c:v>
                </c:pt>
                <c:pt idx="5">
                  <c:v>41</c:v>
                </c:pt>
                <c:pt idx="6">
                  <c:v>99</c:v>
                </c:pt>
                <c:pt idx="7">
                  <c:v>124</c:v>
                </c:pt>
                <c:pt idx="8">
                  <c:v>80</c:v>
                </c:pt>
                <c:pt idx="9">
                  <c:v>94</c:v>
                </c:pt>
              </c:numCache>
            </c:numRef>
          </c:val>
          <c:extLst xmlns:c16r2="http://schemas.microsoft.com/office/drawing/2015/06/chart">
            <c:ext xmlns:c16="http://schemas.microsoft.com/office/drawing/2014/chart" uri="{C3380CC4-5D6E-409C-BE32-E72D297353CC}">
              <c16:uniqueId val="{00000000-9765-403D-BA19-1B5F2CAA5CCF}"/>
            </c:ext>
          </c:extLst>
        </c:ser>
        <c:ser>
          <c:idx val="1"/>
          <c:order val="1"/>
          <c:tx>
            <c:strRef>
              <c:f>DASHBOARD!$D$22</c:f>
              <c:strCache>
                <c:ptCount val="1"/>
                <c:pt idx="0">
                  <c:v>Positive</c:v>
                </c:pt>
              </c:strCache>
            </c:strRef>
          </c:tx>
          <c:spPr>
            <a:solidFill>
              <a:srgbClr val="F6F781"/>
            </a:solidFill>
          </c:spPr>
          <c:invertIfNegative val="0"/>
          <c:dLbls>
            <c:spPr>
              <a:noFill/>
              <a:ln>
                <a:noFill/>
              </a:ln>
              <a:effectLst/>
            </c:spPr>
            <c:txPr>
              <a:bodyPr wrap="square" lIns="38100" tIns="19050" rIns="38100" bIns="19050" anchor="ctr">
                <a:spAutoFit/>
              </a:bodyPr>
              <a:lstStyle/>
              <a:p>
                <a:pPr>
                  <a:defRPr>
                    <a:solidFill>
                      <a:sysClr val="windowText" lastClr="000000"/>
                    </a:solidFill>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DASHBOARD!$B$23:$B$32</c:f>
              <c:strCache>
                <c:ptCount val="10"/>
                <c:pt idx="0">
                  <c:v>Joe</c:v>
                </c:pt>
                <c:pt idx="1">
                  <c:v>Marco</c:v>
                </c:pt>
                <c:pt idx="2">
                  <c:v>Noah</c:v>
                </c:pt>
                <c:pt idx="3">
                  <c:v>Kelly</c:v>
                </c:pt>
                <c:pt idx="4">
                  <c:v>John</c:v>
                </c:pt>
                <c:pt idx="5">
                  <c:v>Ken</c:v>
                </c:pt>
                <c:pt idx="6">
                  <c:v>Una</c:v>
                </c:pt>
                <c:pt idx="7">
                  <c:v>Gordon</c:v>
                </c:pt>
                <c:pt idx="8">
                  <c:v>Mich</c:v>
                </c:pt>
                <c:pt idx="9">
                  <c:v>Patrick</c:v>
                </c:pt>
              </c:strCache>
            </c:strRef>
          </c:cat>
          <c:val>
            <c:numRef>
              <c:f>DASHBOARD!$D$23:$D$32</c:f>
              <c:numCache>
                <c:formatCode>General</c:formatCode>
                <c:ptCount val="10"/>
                <c:pt idx="0">
                  <c:v>108</c:v>
                </c:pt>
                <c:pt idx="1">
                  <c:v>109</c:v>
                </c:pt>
                <c:pt idx="2">
                  <c:v>66</c:v>
                </c:pt>
                <c:pt idx="3">
                  <c:v>120</c:v>
                </c:pt>
                <c:pt idx="4">
                  <c:v>253</c:v>
                </c:pt>
                <c:pt idx="5">
                  <c:v>68</c:v>
                </c:pt>
                <c:pt idx="6">
                  <c:v>122</c:v>
                </c:pt>
                <c:pt idx="7">
                  <c:v>323</c:v>
                </c:pt>
                <c:pt idx="8">
                  <c:v>235</c:v>
                </c:pt>
                <c:pt idx="9">
                  <c:v>118</c:v>
                </c:pt>
              </c:numCache>
            </c:numRef>
          </c:val>
          <c:extLst xmlns:c16r2="http://schemas.microsoft.com/office/drawing/2015/06/chart">
            <c:ext xmlns:c16="http://schemas.microsoft.com/office/drawing/2014/chart" uri="{C3380CC4-5D6E-409C-BE32-E72D297353CC}">
              <c16:uniqueId val="{00000001-9765-403D-BA19-1B5F2CAA5CCF}"/>
            </c:ext>
          </c:extLst>
        </c:ser>
        <c:dLbls>
          <c:showLegendKey val="0"/>
          <c:showVal val="0"/>
          <c:showCatName val="0"/>
          <c:showSerName val="0"/>
          <c:showPercent val="0"/>
          <c:showBubbleSize val="0"/>
        </c:dLbls>
        <c:gapWidth val="22"/>
        <c:axId val="263833088"/>
        <c:axId val="263834624"/>
      </c:barChart>
      <c:barChart>
        <c:barDir val="col"/>
        <c:grouping val="clustered"/>
        <c:varyColors val="0"/>
        <c:ser>
          <c:idx val="2"/>
          <c:order val="2"/>
          <c:tx>
            <c:strRef>
              <c:f>DASHBOARD!$F$22</c:f>
              <c:strCache>
                <c:ptCount val="1"/>
                <c:pt idx="0">
                  <c:v>All Feedback</c:v>
                </c:pt>
              </c:strCache>
            </c:strRef>
          </c:tx>
          <c:spPr>
            <a:solidFill>
              <a:schemeClr val="bg1">
                <a:alpha val="17000"/>
              </a:schemeClr>
            </a:solidFill>
          </c:spPr>
          <c:invertIfNegative val="0"/>
          <c:dLbls>
            <c:spPr>
              <a:noFill/>
              <a:ln>
                <a:noFill/>
              </a:ln>
              <a:effectLst/>
            </c:spPr>
            <c:txPr>
              <a:bodyPr wrap="square" lIns="38100" tIns="19050" rIns="38100" bIns="19050" anchor="ctr">
                <a:spAutoFit/>
              </a:bodyPr>
              <a:lstStyle/>
              <a:p>
                <a:pPr>
                  <a:defRPr>
                    <a:solidFill>
                      <a:sysClr val="windowText" lastClr="000000"/>
                    </a:solidFill>
                  </a:defRPr>
                </a:pPr>
                <a:endParaRPr lang="en-US"/>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DASHBOARD!$B$23:$B$32</c:f>
              <c:strCache>
                <c:ptCount val="10"/>
                <c:pt idx="0">
                  <c:v>Joe</c:v>
                </c:pt>
                <c:pt idx="1">
                  <c:v>Marco</c:v>
                </c:pt>
                <c:pt idx="2">
                  <c:v>Noah</c:v>
                </c:pt>
                <c:pt idx="3">
                  <c:v>Kelly</c:v>
                </c:pt>
                <c:pt idx="4">
                  <c:v>John</c:v>
                </c:pt>
                <c:pt idx="5">
                  <c:v>Ken</c:v>
                </c:pt>
                <c:pt idx="6">
                  <c:v>Una</c:v>
                </c:pt>
                <c:pt idx="7">
                  <c:v>Gordon</c:v>
                </c:pt>
                <c:pt idx="8">
                  <c:v>Mich</c:v>
                </c:pt>
                <c:pt idx="9">
                  <c:v>Patrick</c:v>
                </c:pt>
              </c:strCache>
            </c:strRef>
          </c:cat>
          <c:val>
            <c:numRef>
              <c:f>DASHBOARD!$F$23:$F$32</c:f>
              <c:numCache>
                <c:formatCode>_-* #,##0_-;\-* #,##0_-;_-* "-"??_-;_-@_-</c:formatCode>
                <c:ptCount val="10"/>
                <c:pt idx="0">
                  <c:v>201</c:v>
                </c:pt>
                <c:pt idx="1">
                  <c:v>193</c:v>
                </c:pt>
                <c:pt idx="2">
                  <c:v>113</c:v>
                </c:pt>
                <c:pt idx="3">
                  <c:v>215</c:v>
                </c:pt>
                <c:pt idx="4">
                  <c:v>376</c:v>
                </c:pt>
                <c:pt idx="5">
                  <c:v>109</c:v>
                </c:pt>
                <c:pt idx="6">
                  <c:v>221</c:v>
                </c:pt>
                <c:pt idx="7">
                  <c:v>447</c:v>
                </c:pt>
                <c:pt idx="8">
                  <c:v>315</c:v>
                </c:pt>
                <c:pt idx="9">
                  <c:v>212</c:v>
                </c:pt>
              </c:numCache>
            </c:numRef>
          </c:val>
          <c:extLst xmlns:c16r2="http://schemas.microsoft.com/office/drawing/2015/06/chart">
            <c:ext xmlns:c16="http://schemas.microsoft.com/office/drawing/2014/chart" uri="{C3380CC4-5D6E-409C-BE32-E72D297353CC}">
              <c16:uniqueId val="{00000002-9765-403D-BA19-1B5F2CAA5CCF}"/>
            </c:ext>
          </c:extLst>
        </c:ser>
        <c:dLbls>
          <c:showLegendKey val="0"/>
          <c:showVal val="0"/>
          <c:showCatName val="0"/>
          <c:showSerName val="0"/>
          <c:showPercent val="0"/>
          <c:showBubbleSize val="0"/>
        </c:dLbls>
        <c:gapWidth val="12"/>
        <c:axId val="263846144"/>
        <c:axId val="263844608"/>
      </c:barChart>
      <c:catAx>
        <c:axId val="263833088"/>
        <c:scaling>
          <c:orientation val="minMax"/>
        </c:scaling>
        <c:delete val="0"/>
        <c:axPos val="b"/>
        <c:numFmt formatCode="General" sourceLinked="1"/>
        <c:majorTickMark val="out"/>
        <c:minorTickMark val="none"/>
        <c:tickLblPos val="nextTo"/>
        <c:txPr>
          <a:bodyPr/>
          <a:lstStyle/>
          <a:p>
            <a:pPr>
              <a:defRPr>
                <a:solidFill>
                  <a:sysClr val="windowText" lastClr="000000"/>
                </a:solidFill>
              </a:defRPr>
            </a:pPr>
            <a:endParaRPr lang="en-US"/>
          </a:p>
        </c:txPr>
        <c:crossAx val="263834624"/>
        <c:crosses val="autoZero"/>
        <c:auto val="1"/>
        <c:lblAlgn val="ctr"/>
        <c:lblOffset val="100"/>
        <c:noMultiLvlLbl val="0"/>
      </c:catAx>
      <c:valAx>
        <c:axId val="263834624"/>
        <c:scaling>
          <c:orientation val="minMax"/>
        </c:scaling>
        <c:delete val="1"/>
        <c:axPos val="l"/>
        <c:numFmt formatCode="General" sourceLinked="1"/>
        <c:majorTickMark val="out"/>
        <c:minorTickMark val="none"/>
        <c:tickLblPos val="nextTo"/>
        <c:crossAx val="263833088"/>
        <c:crosses val="autoZero"/>
        <c:crossBetween val="between"/>
      </c:valAx>
      <c:valAx>
        <c:axId val="263844608"/>
        <c:scaling>
          <c:orientation val="minMax"/>
        </c:scaling>
        <c:delete val="1"/>
        <c:axPos val="r"/>
        <c:numFmt formatCode="_-* #,##0_-;\-* #,##0_-;_-* &quot;-&quot;??_-;_-@_-" sourceLinked="1"/>
        <c:majorTickMark val="out"/>
        <c:minorTickMark val="none"/>
        <c:tickLblPos val="nextTo"/>
        <c:crossAx val="263846144"/>
        <c:crosses val="max"/>
        <c:crossBetween val="between"/>
      </c:valAx>
      <c:catAx>
        <c:axId val="263846144"/>
        <c:scaling>
          <c:orientation val="minMax"/>
        </c:scaling>
        <c:delete val="1"/>
        <c:axPos val="b"/>
        <c:numFmt formatCode="General" sourceLinked="1"/>
        <c:majorTickMark val="out"/>
        <c:minorTickMark val="none"/>
        <c:tickLblPos val="nextTo"/>
        <c:crossAx val="263844608"/>
        <c:crosses val="autoZero"/>
        <c:auto val="1"/>
        <c:lblAlgn val="ctr"/>
        <c:lblOffset val="100"/>
        <c:tickLblSkip val="1"/>
        <c:tickMarkSkip val="1"/>
        <c:noMultiLvlLbl val="0"/>
      </c:catAx>
      <c:spPr>
        <a:solidFill>
          <a:schemeClr val="accent5">
            <a:lumMod val="60000"/>
            <a:lumOff val="40000"/>
          </a:schemeClr>
        </a:solidFill>
        <a:ln>
          <a:noFill/>
        </a:ln>
      </c:spPr>
    </c:plotArea>
    <c:legend>
      <c:legendPos val="r"/>
      <c:legendEntry>
        <c:idx val="0"/>
        <c:txPr>
          <a:bodyPr/>
          <a:lstStyle/>
          <a:p>
            <a:pPr>
              <a:defRPr>
                <a:solidFill>
                  <a:sysClr val="windowText" lastClr="000000"/>
                </a:solidFill>
              </a:defRPr>
            </a:pPr>
            <a:endParaRPr lang="en-US"/>
          </a:p>
        </c:txPr>
      </c:legendEntry>
      <c:legendEntry>
        <c:idx val="1"/>
        <c:txPr>
          <a:bodyPr/>
          <a:lstStyle/>
          <a:p>
            <a:pPr>
              <a:defRPr>
                <a:solidFill>
                  <a:sysClr val="windowText" lastClr="000000"/>
                </a:solidFill>
              </a:defRPr>
            </a:pPr>
            <a:endParaRPr lang="en-US"/>
          </a:p>
        </c:txPr>
      </c:legendEntry>
      <c:layout>
        <c:manualLayout>
          <c:xMode val="edge"/>
          <c:yMode val="edge"/>
          <c:x val="0.60141572493003748"/>
          <c:y val="2.4619123713390142E-2"/>
          <c:w val="0.38209995350550174"/>
          <c:h val="8.3582894795462395E-2"/>
        </c:manualLayout>
      </c:layout>
      <c:overlay val="0"/>
      <c:txPr>
        <a:bodyPr/>
        <a:lstStyle/>
        <a:p>
          <a:pPr>
            <a:defRPr>
              <a:solidFill>
                <a:sysClr val="windowText" lastClr="000000"/>
              </a:solidFill>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0003440670728639E-2"/>
          <c:y val="0.16928624685989718"/>
          <c:w val="0.95382950372711972"/>
          <c:h val="0.67519441594285567"/>
        </c:manualLayout>
      </c:layout>
      <c:barChart>
        <c:barDir val="col"/>
        <c:grouping val="clustered"/>
        <c:varyColors val="0"/>
        <c:ser>
          <c:idx val="0"/>
          <c:order val="0"/>
          <c:tx>
            <c:strRef>
              <c:f>DASHBOARD!$C$22</c:f>
              <c:strCache>
                <c:ptCount val="1"/>
                <c:pt idx="0">
                  <c:v>Calls</c:v>
                </c:pt>
              </c:strCache>
            </c:strRef>
          </c:tx>
          <c:spPr>
            <a:solidFill>
              <a:srgbClr val="00B050"/>
            </a:solidFill>
            <a:ln>
              <a:noFill/>
            </a:ln>
          </c:spPr>
          <c:invertIfNegative val="0"/>
          <c:dLbls>
            <c:numFmt formatCode="#,##0" sourceLinked="0"/>
            <c:spPr>
              <a:noFill/>
              <a:ln>
                <a:noFill/>
              </a:ln>
              <a:effectLst/>
            </c:spPr>
            <c:txPr>
              <a:bodyPr/>
              <a:lstStyle/>
              <a:p>
                <a:pPr>
                  <a:defRPr>
                    <a:solidFill>
                      <a:schemeClr val="bg1"/>
                    </a:solidFill>
                    <a:latin typeface="Segoe UI" pitchFamily="34" charset="0"/>
                    <a:ea typeface="Segoe UI" pitchFamily="34" charset="0"/>
                    <a:cs typeface="Segoe UI" pitchFamily="34" charset="0"/>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DASHBOARD!$B$23:$B$32</c:f>
              <c:strCache>
                <c:ptCount val="10"/>
                <c:pt idx="0">
                  <c:v>Joe</c:v>
                </c:pt>
                <c:pt idx="1">
                  <c:v>Marco</c:v>
                </c:pt>
                <c:pt idx="2">
                  <c:v>Noah</c:v>
                </c:pt>
                <c:pt idx="3">
                  <c:v>Kelly</c:v>
                </c:pt>
                <c:pt idx="4">
                  <c:v>John</c:v>
                </c:pt>
                <c:pt idx="5">
                  <c:v>Ken</c:v>
                </c:pt>
                <c:pt idx="6">
                  <c:v>Una</c:v>
                </c:pt>
                <c:pt idx="7">
                  <c:v>Gordon</c:v>
                </c:pt>
                <c:pt idx="8">
                  <c:v>Mich</c:v>
                </c:pt>
                <c:pt idx="9">
                  <c:v>Patrick</c:v>
                </c:pt>
              </c:strCache>
            </c:strRef>
          </c:cat>
          <c:val>
            <c:numRef>
              <c:f>DASHBOARD!$C$23:$C$32</c:f>
              <c:numCache>
                <c:formatCode>General</c:formatCode>
                <c:ptCount val="10"/>
                <c:pt idx="0">
                  <c:v>703</c:v>
                </c:pt>
                <c:pt idx="1">
                  <c:v>657</c:v>
                </c:pt>
                <c:pt idx="2">
                  <c:v>354</c:v>
                </c:pt>
                <c:pt idx="3">
                  <c:v>751</c:v>
                </c:pt>
                <c:pt idx="4">
                  <c:v>1073</c:v>
                </c:pt>
                <c:pt idx="5">
                  <c:v>334</c:v>
                </c:pt>
                <c:pt idx="6">
                  <c:v>698</c:v>
                </c:pt>
                <c:pt idx="7">
                  <c:v>973</c:v>
                </c:pt>
                <c:pt idx="8">
                  <c:v>683</c:v>
                </c:pt>
                <c:pt idx="9">
                  <c:v>736</c:v>
                </c:pt>
              </c:numCache>
            </c:numRef>
          </c:val>
          <c:extLst xmlns:c16r2="http://schemas.microsoft.com/office/drawing/2015/06/chart">
            <c:ext xmlns:c16="http://schemas.microsoft.com/office/drawing/2014/chart" uri="{C3380CC4-5D6E-409C-BE32-E72D297353CC}">
              <c16:uniqueId val="{00000000-C89F-41B3-A783-48CF8C90E5DB}"/>
            </c:ext>
          </c:extLst>
        </c:ser>
        <c:dLbls>
          <c:showLegendKey val="0"/>
          <c:showVal val="0"/>
          <c:showCatName val="0"/>
          <c:showSerName val="0"/>
          <c:showPercent val="0"/>
          <c:showBubbleSize val="0"/>
        </c:dLbls>
        <c:gapWidth val="10"/>
        <c:overlap val="-25"/>
        <c:axId val="265266688"/>
        <c:axId val="265268608"/>
      </c:barChart>
      <c:lineChart>
        <c:grouping val="standard"/>
        <c:varyColors val="0"/>
        <c:ser>
          <c:idx val="1"/>
          <c:order val="1"/>
          <c:tx>
            <c:strRef>
              <c:f>DASHBOARD!$F$22</c:f>
              <c:strCache>
                <c:ptCount val="1"/>
                <c:pt idx="0">
                  <c:v>All Feedback</c:v>
                </c:pt>
              </c:strCache>
            </c:strRef>
          </c:tx>
          <c:spPr>
            <a:ln>
              <a:solidFill>
                <a:srgbClr val="F6F781"/>
              </a:solidFill>
            </a:ln>
          </c:spPr>
          <c:marker>
            <c:symbol val="circle"/>
            <c:size val="7"/>
            <c:spPr>
              <a:solidFill>
                <a:schemeClr val="accent4">
                  <a:lumMod val="50000"/>
                </a:schemeClr>
              </a:solidFill>
              <a:ln w="47625">
                <a:solidFill>
                  <a:srgbClr val="F6F781"/>
                </a:solidFill>
              </a:ln>
              <a:scene3d>
                <a:camera prst="orthographicFront"/>
                <a:lightRig rig="threePt" dir="t"/>
              </a:scene3d>
              <a:sp3d/>
            </c:spPr>
          </c:marker>
          <c:cat>
            <c:strRef>
              <c:f>DASHBOARD!$B$23:$B$32</c:f>
              <c:strCache>
                <c:ptCount val="10"/>
                <c:pt idx="0">
                  <c:v>Joe</c:v>
                </c:pt>
                <c:pt idx="1">
                  <c:v>Marco</c:v>
                </c:pt>
                <c:pt idx="2">
                  <c:v>Noah</c:v>
                </c:pt>
                <c:pt idx="3">
                  <c:v>Kelly</c:v>
                </c:pt>
                <c:pt idx="4">
                  <c:v>John</c:v>
                </c:pt>
                <c:pt idx="5">
                  <c:v>Ken</c:v>
                </c:pt>
                <c:pt idx="6">
                  <c:v>Una</c:v>
                </c:pt>
                <c:pt idx="7">
                  <c:v>Gordon</c:v>
                </c:pt>
                <c:pt idx="8">
                  <c:v>Mich</c:v>
                </c:pt>
                <c:pt idx="9">
                  <c:v>Patrick</c:v>
                </c:pt>
              </c:strCache>
            </c:strRef>
          </c:cat>
          <c:val>
            <c:numRef>
              <c:f>DASHBOARD!$F$23:$F$32</c:f>
              <c:numCache>
                <c:formatCode>_-* #,##0_-;\-* #,##0_-;_-* "-"??_-;_-@_-</c:formatCode>
                <c:ptCount val="10"/>
                <c:pt idx="0">
                  <c:v>201</c:v>
                </c:pt>
                <c:pt idx="1">
                  <c:v>193</c:v>
                </c:pt>
                <c:pt idx="2">
                  <c:v>113</c:v>
                </c:pt>
                <c:pt idx="3">
                  <c:v>215</c:v>
                </c:pt>
                <c:pt idx="4">
                  <c:v>376</c:v>
                </c:pt>
                <c:pt idx="5">
                  <c:v>109</c:v>
                </c:pt>
                <c:pt idx="6">
                  <c:v>221</c:v>
                </c:pt>
                <c:pt idx="7">
                  <c:v>447</c:v>
                </c:pt>
                <c:pt idx="8">
                  <c:v>315</c:v>
                </c:pt>
                <c:pt idx="9">
                  <c:v>212</c:v>
                </c:pt>
              </c:numCache>
            </c:numRef>
          </c:val>
          <c:smooth val="1"/>
          <c:extLst xmlns:c16r2="http://schemas.microsoft.com/office/drawing/2015/06/chart">
            <c:ext xmlns:c16="http://schemas.microsoft.com/office/drawing/2014/chart" uri="{C3380CC4-5D6E-409C-BE32-E72D297353CC}">
              <c16:uniqueId val="{00000001-C89F-41B3-A783-48CF8C90E5DB}"/>
            </c:ext>
          </c:extLst>
        </c:ser>
        <c:dLbls>
          <c:showLegendKey val="0"/>
          <c:showVal val="0"/>
          <c:showCatName val="0"/>
          <c:showSerName val="0"/>
          <c:showPercent val="0"/>
          <c:showBubbleSize val="0"/>
        </c:dLbls>
        <c:marker val="1"/>
        <c:smooth val="0"/>
        <c:axId val="265284224"/>
        <c:axId val="265282688"/>
      </c:lineChart>
      <c:catAx>
        <c:axId val="265266688"/>
        <c:scaling>
          <c:orientation val="minMax"/>
        </c:scaling>
        <c:delete val="0"/>
        <c:axPos val="b"/>
        <c:numFmt formatCode="General" sourceLinked="1"/>
        <c:majorTickMark val="none"/>
        <c:minorTickMark val="none"/>
        <c:tickLblPos val="nextTo"/>
        <c:txPr>
          <a:bodyPr/>
          <a:lstStyle/>
          <a:p>
            <a:pPr>
              <a:defRPr sz="800">
                <a:solidFill>
                  <a:sysClr val="windowText" lastClr="000000"/>
                </a:solidFill>
                <a:latin typeface="Arial" panose="020B0604020202020204" pitchFamily="34" charset="0"/>
                <a:cs typeface="Arial" panose="020B0604020202020204" pitchFamily="34" charset="0"/>
              </a:defRPr>
            </a:pPr>
            <a:endParaRPr lang="en-US"/>
          </a:p>
        </c:txPr>
        <c:crossAx val="265268608"/>
        <c:crosses val="autoZero"/>
        <c:auto val="1"/>
        <c:lblAlgn val="ctr"/>
        <c:lblOffset val="100"/>
        <c:noMultiLvlLbl val="0"/>
      </c:catAx>
      <c:valAx>
        <c:axId val="265268608"/>
        <c:scaling>
          <c:orientation val="minMax"/>
          <c:min val="0"/>
        </c:scaling>
        <c:delete val="1"/>
        <c:axPos val="l"/>
        <c:numFmt formatCode="General" sourceLinked="1"/>
        <c:majorTickMark val="out"/>
        <c:minorTickMark val="none"/>
        <c:tickLblPos val="nextTo"/>
        <c:crossAx val="265266688"/>
        <c:crosses val="autoZero"/>
        <c:crossBetween val="between"/>
      </c:valAx>
      <c:valAx>
        <c:axId val="265282688"/>
        <c:scaling>
          <c:orientation val="minMax"/>
        </c:scaling>
        <c:delete val="1"/>
        <c:axPos val="r"/>
        <c:numFmt formatCode="_-* #,##0_-;\-* #,##0_-;_-* &quot;-&quot;??_-;_-@_-" sourceLinked="1"/>
        <c:majorTickMark val="out"/>
        <c:minorTickMark val="none"/>
        <c:tickLblPos val="nextTo"/>
        <c:crossAx val="265284224"/>
        <c:crosses val="max"/>
        <c:crossBetween val="between"/>
      </c:valAx>
      <c:catAx>
        <c:axId val="265284224"/>
        <c:scaling>
          <c:orientation val="minMax"/>
        </c:scaling>
        <c:delete val="1"/>
        <c:axPos val="b"/>
        <c:numFmt formatCode="General" sourceLinked="1"/>
        <c:majorTickMark val="out"/>
        <c:minorTickMark val="none"/>
        <c:tickLblPos val="nextTo"/>
        <c:crossAx val="265282688"/>
        <c:crosses val="autoZero"/>
        <c:auto val="1"/>
        <c:lblAlgn val="ctr"/>
        <c:lblOffset val="100"/>
        <c:noMultiLvlLbl val="0"/>
      </c:catAx>
      <c:spPr>
        <a:noFill/>
        <a:ln w="25400">
          <a:noFill/>
        </a:ln>
      </c:spPr>
    </c:plotArea>
    <c:legend>
      <c:legendPos val="t"/>
      <c:layout>
        <c:manualLayout>
          <c:xMode val="edge"/>
          <c:yMode val="edge"/>
          <c:x val="0.61373125631579817"/>
          <c:y val="3.0060051942619417E-2"/>
          <c:w val="0.37437269236965098"/>
          <c:h val="0.1134341524951977"/>
        </c:manualLayout>
      </c:layout>
      <c:overlay val="0"/>
    </c:legend>
    <c:plotVisOnly val="1"/>
    <c:dispBlanksAs val="gap"/>
    <c:showDLblsOverMax val="0"/>
  </c:chart>
  <c:spPr>
    <a:noFill/>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840319361277445E-2"/>
          <c:y val="4.1004874390701163E-2"/>
          <c:w val="0.86373709274364652"/>
          <c:h val="0.91583552055993001"/>
        </c:manualLayout>
      </c:layout>
      <c:doughnutChart>
        <c:varyColors val="1"/>
        <c:ser>
          <c:idx val="0"/>
          <c:order val="0"/>
          <c:tx>
            <c:strRef>
              <c:f>Calcs!$N$2</c:f>
              <c:strCache>
                <c:ptCount val="1"/>
                <c:pt idx="0">
                  <c:v>TOTAL CLIENT SATISFACTION</c:v>
                </c:pt>
              </c:strCache>
            </c:strRef>
          </c:tx>
          <c:spPr>
            <a:solidFill>
              <a:srgbClr val="00B050"/>
            </a:solidFill>
          </c:spPr>
          <c:dPt>
            <c:idx val="0"/>
            <c:bubble3D val="0"/>
            <c:spPr>
              <a:solidFill>
                <a:srgbClr val="00B050"/>
              </a:solidFill>
              <a:ln w="19050">
                <a:noFill/>
              </a:ln>
              <a:effectLst/>
            </c:spPr>
            <c:extLst xmlns:c16r2="http://schemas.microsoft.com/office/drawing/2015/06/chart">
              <c:ext xmlns:c16="http://schemas.microsoft.com/office/drawing/2014/chart" uri="{C3380CC4-5D6E-409C-BE32-E72D297353CC}">
                <c16:uniqueId val="{00000001-77A5-44CE-BFF3-6FA9AB5017E7}"/>
              </c:ext>
            </c:extLst>
          </c:dPt>
          <c:dPt>
            <c:idx val="1"/>
            <c:bubble3D val="0"/>
            <c:spPr>
              <a:solidFill>
                <a:srgbClr val="92D050"/>
              </a:solidFill>
              <a:ln w="19050">
                <a:noFill/>
              </a:ln>
              <a:effectLst/>
            </c:spPr>
            <c:extLst xmlns:c16r2="http://schemas.microsoft.com/office/drawing/2015/06/chart">
              <c:ext xmlns:c16="http://schemas.microsoft.com/office/drawing/2014/chart" uri="{C3380CC4-5D6E-409C-BE32-E72D297353CC}">
                <c16:uniqueId val="{00000003-77A5-44CE-BFF3-6FA9AB5017E7}"/>
              </c:ext>
            </c:extLst>
          </c:dPt>
          <c:val>
            <c:numRef>
              <c:f>Calcs!$N$3:$N$4</c:f>
              <c:numCache>
                <c:formatCode>0.0%</c:formatCode>
                <c:ptCount val="2"/>
                <c:pt idx="0">
                  <c:v>0.75227717806905858</c:v>
                </c:pt>
                <c:pt idx="1">
                  <c:v>0.24772282193094142</c:v>
                </c:pt>
              </c:numCache>
            </c:numRef>
          </c:val>
          <c:extLst xmlns:c16r2="http://schemas.microsoft.com/office/drawing/2015/06/chart">
            <c:ext xmlns:c16="http://schemas.microsoft.com/office/drawing/2014/chart" uri="{C3380CC4-5D6E-409C-BE32-E72D297353CC}">
              <c16:uniqueId val="{00000004-77A5-44CE-BFF3-6FA9AB5017E7}"/>
            </c:ext>
          </c:extLst>
        </c:ser>
        <c:dLbls>
          <c:showLegendKey val="0"/>
          <c:showVal val="0"/>
          <c:showCatName val="0"/>
          <c:showSerName val="0"/>
          <c:showPercent val="0"/>
          <c:showBubbleSize val="0"/>
          <c:showLeaderLines val="1"/>
        </c:dLbls>
        <c:firstSliceAng val="0"/>
        <c:holeSize val="61"/>
      </c:doughnutChart>
      <c:spPr>
        <a:solidFill>
          <a:schemeClr val="accent6">
            <a:lumMod val="40000"/>
            <a:lumOff val="60000"/>
          </a:schemeClr>
        </a:solid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accent6">
        <a:lumMod val="40000"/>
        <a:lumOff val="60000"/>
      </a:schemeClr>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hyperlink" Target="https://excelide.com/" TargetMode="External"/><Relationship Id="rId3" Type="http://schemas.openxmlformats.org/officeDocument/2006/relationships/chart" Target="../charts/chart3.xml"/><Relationship Id="rId7"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4.png"/><Relationship Id="rId5" Type="http://schemas.openxmlformats.org/officeDocument/2006/relationships/chart" Target="../charts/chart5.xml"/><Relationship Id="rId10" Type="http://schemas.openxmlformats.org/officeDocument/2006/relationships/image" Target="../media/image3.png"/><Relationship Id="rId4" Type="http://schemas.openxmlformats.org/officeDocument/2006/relationships/chart" Target="../charts/chart4.xml"/><Relationship Id="rId9"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410513</xdr:colOff>
      <xdr:row>7</xdr:row>
      <xdr:rowOff>17930</xdr:rowOff>
    </xdr:from>
    <xdr:to>
      <xdr:col>10</xdr:col>
      <xdr:colOff>597709</xdr:colOff>
      <xdr:row>18</xdr:row>
      <xdr:rowOff>75996</xdr:rowOff>
    </xdr:to>
    <xdr:graphicFrame macro="">
      <xdr:nvGraphicFramePr>
        <xdr:cNvPr id="2" name="Chart 28">
          <a:extLst>
            <a:ext uri="{FF2B5EF4-FFF2-40B4-BE49-F238E27FC236}">
              <a16:creationId xmlns="" xmlns:a16="http://schemas.microsoft.com/office/drawing/2014/main" id="{E25029F5-1DC0-44C7-8A7B-7F16D4A153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181011</xdr:colOff>
      <xdr:row>7</xdr:row>
      <xdr:rowOff>41076</xdr:rowOff>
    </xdr:from>
    <xdr:to>
      <xdr:col>15</xdr:col>
      <xdr:colOff>517665</xdr:colOff>
      <xdr:row>18</xdr:row>
      <xdr:rowOff>44826</xdr:rowOff>
    </xdr:to>
    <xdr:graphicFrame macro="">
      <xdr:nvGraphicFramePr>
        <xdr:cNvPr id="3" name="Chart 32">
          <a:extLst>
            <a:ext uri="{FF2B5EF4-FFF2-40B4-BE49-F238E27FC236}">
              <a16:creationId xmlns="" xmlns:a16="http://schemas.microsoft.com/office/drawing/2014/main" id="{F6EF2AAF-A0AA-44DC-BA64-A03C10BF54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167641</xdr:colOff>
      <xdr:row>6</xdr:row>
      <xdr:rowOff>75082</xdr:rowOff>
    </xdr:from>
    <xdr:to>
      <xdr:col>10</xdr:col>
      <xdr:colOff>534841</xdr:colOff>
      <xdr:row>7</xdr:row>
      <xdr:rowOff>14323</xdr:rowOff>
    </xdr:to>
    <xdr:sp macro="" textlink="List!E2">
      <xdr:nvSpPr>
        <xdr:cNvPr id="4" name="TextBox 3">
          <a:extLst>
            <a:ext uri="{FF2B5EF4-FFF2-40B4-BE49-F238E27FC236}">
              <a16:creationId xmlns="" xmlns:a16="http://schemas.microsoft.com/office/drawing/2014/main" id="{9945AA5B-4036-4605-98EF-9AD910D60A00}"/>
            </a:ext>
          </a:extLst>
        </xdr:cNvPr>
        <xdr:cNvSpPr txBox="1"/>
      </xdr:nvSpPr>
      <xdr:spPr>
        <a:xfrm>
          <a:off x="4506559" y="729506"/>
          <a:ext cx="2196000" cy="2530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rIns="0" rtlCol="0" anchor="ctr"/>
        <a:lstStyle/>
        <a:p>
          <a:pPr algn="r"/>
          <a:fld id="{E0737C93-524C-445C-838A-A52B2ED73235}" type="TxLink">
            <a:rPr lang="en-US" sz="1050" b="1" i="0" u="none" strike="noStrike">
              <a:solidFill>
                <a:srgbClr val="00B050"/>
              </a:solidFill>
              <a:latin typeface="Arial"/>
              <a:cs typeface="Arial"/>
            </a:rPr>
            <a:pPr algn="r"/>
            <a:t>Revenue UK</a:t>
          </a:fld>
          <a:endParaRPr lang="en-AU" sz="1200" b="1">
            <a:solidFill>
              <a:srgbClr val="00B050"/>
            </a:solidFill>
          </a:endParaRPr>
        </a:p>
      </xdr:txBody>
    </xdr:sp>
    <xdr:clientData/>
  </xdr:twoCellAnchor>
  <xdr:twoCellAnchor>
    <xdr:from>
      <xdr:col>11</xdr:col>
      <xdr:colOff>201465</xdr:colOff>
      <xdr:row>6</xdr:row>
      <xdr:rowOff>75082</xdr:rowOff>
    </xdr:from>
    <xdr:to>
      <xdr:col>14</xdr:col>
      <xdr:colOff>568665</xdr:colOff>
      <xdr:row>7</xdr:row>
      <xdr:rowOff>14323</xdr:rowOff>
    </xdr:to>
    <xdr:sp macro="" textlink="List!E3">
      <xdr:nvSpPr>
        <xdr:cNvPr id="5" name="TextBox 4">
          <a:extLst>
            <a:ext uri="{FF2B5EF4-FFF2-40B4-BE49-F238E27FC236}">
              <a16:creationId xmlns="" xmlns:a16="http://schemas.microsoft.com/office/drawing/2014/main" id="{1B597FDE-73AA-4476-BCF5-34A566D1FB4D}"/>
            </a:ext>
          </a:extLst>
        </xdr:cNvPr>
        <xdr:cNvSpPr txBox="1"/>
      </xdr:nvSpPr>
      <xdr:spPr>
        <a:xfrm>
          <a:off x="6978783" y="729506"/>
          <a:ext cx="2196000" cy="2530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rIns="0" rtlCol="0" anchor="ctr"/>
        <a:lstStyle/>
        <a:p>
          <a:pPr marL="0" indent="0" algn="l"/>
          <a:fld id="{241B658F-3728-4E02-A390-F7BC0954845F}" type="TxLink">
            <a:rPr lang="en-US" sz="1050" b="1" i="0" u="none" strike="noStrike">
              <a:solidFill>
                <a:srgbClr val="00B050"/>
              </a:solidFill>
              <a:latin typeface="Arial"/>
              <a:ea typeface="+mn-ea"/>
              <a:cs typeface="Arial"/>
            </a:rPr>
            <a:pPr marL="0" indent="0" algn="l"/>
            <a:t>Revenue PH UK</a:t>
          </a:fld>
          <a:endParaRPr lang="en-AU" sz="1050" b="1" i="0" u="none" strike="noStrike">
            <a:solidFill>
              <a:srgbClr val="00B050"/>
            </a:solidFill>
            <a:latin typeface="Arial"/>
            <a:ea typeface="+mn-ea"/>
            <a:cs typeface="Arial"/>
          </a:endParaRPr>
        </a:p>
      </xdr:txBody>
    </xdr:sp>
    <xdr:clientData/>
  </xdr:twoCellAnchor>
  <xdr:twoCellAnchor>
    <xdr:from>
      <xdr:col>0</xdr:col>
      <xdr:colOff>212482</xdr:colOff>
      <xdr:row>33</xdr:row>
      <xdr:rowOff>65534</xdr:rowOff>
    </xdr:from>
    <xdr:to>
      <xdr:col>7</xdr:col>
      <xdr:colOff>99992</xdr:colOff>
      <xdr:row>46</xdr:row>
      <xdr:rowOff>154728</xdr:rowOff>
    </xdr:to>
    <xdr:graphicFrame macro="">
      <xdr:nvGraphicFramePr>
        <xdr:cNvPr id="6" name="Chart 5">
          <a:extLst>
            <a:ext uri="{FF2B5EF4-FFF2-40B4-BE49-F238E27FC236}">
              <a16:creationId xmlns="" xmlns:a16="http://schemas.microsoft.com/office/drawing/2014/main" id="{3273AC15-D145-4724-B52C-2CEEAB36FF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173081</xdr:colOff>
      <xdr:row>20</xdr:row>
      <xdr:rowOff>53223</xdr:rowOff>
    </xdr:from>
    <xdr:to>
      <xdr:col>15</xdr:col>
      <xdr:colOff>304316</xdr:colOff>
      <xdr:row>32</xdr:row>
      <xdr:rowOff>106139</xdr:rowOff>
    </xdr:to>
    <xdr:graphicFrame macro="">
      <xdr:nvGraphicFramePr>
        <xdr:cNvPr id="7" name="Chart 6">
          <a:extLst>
            <a:ext uri="{FF2B5EF4-FFF2-40B4-BE49-F238E27FC236}">
              <a16:creationId xmlns="" xmlns:a16="http://schemas.microsoft.com/office/drawing/2014/main" id="{2F014BB7-845C-4AB4-A496-E8CB5F53AD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204529</xdr:colOff>
      <xdr:row>20</xdr:row>
      <xdr:rowOff>67732</xdr:rowOff>
    </xdr:from>
    <xdr:to>
      <xdr:col>10</xdr:col>
      <xdr:colOff>117747</xdr:colOff>
      <xdr:row>21</xdr:row>
      <xdr:rowOff>0</xdr:rowOff>
    </xdr:to>
    <xdr:sp macro="" textlink="List!E5">
      <xdr:nvSpPr>
        <xdr:cNvPr id="8" name="TextBox 7">
          <a:extLst>
            <a:ext uri="{FF2B5EF4-FFF2-40B4-BE49-F238E27FC236}">
              <a16:creationId xmlns="" xmlns:a16="http://schemas.microsoft.com/office/drawing/2014/main" id="{A4B382BD-AEEC-461D-9C31-41F05749B708}"/>
            </a:ext>
          </a:extLst>
        </xdr:cNvPr>
        <xdr:cNvSpPr txBox="1"/>
      </xdr:nvSpPr>
      <xdr:spPr>
        <a:xfrm>
          <a:off x="4532689" y="3024292"/>
          <a:ext cx="1742018" cy="2446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rIns="0" rtlCol="0" anchor="ctr"/>
        <a:lstStyle/>
        <a:p>
          <a:pPr marL="0" indent="0" algn="l"/>
          <a:fld id="{F700F885-7F04-48BB-B672-449C33D24CE7}" type="TxLink">
            <a:rPr lang="en-US" sz="1050" b="1" i="0" u="none" strike="noStrike">
              <a:solidFill>
                <a:srgbClr val="00B050"/>
              </a:solidFill>
              <a:latin typeface="Arial"/>
              <a:ea typeface="+mn-ea"/>
              <a:cs typeface="Arial"/>
            </a:rPr>
            <a:pPr marL="0" indent="0" algn="l"/>
            <a:t>Feedback UK</a:t>
          </a:fld>
          <a:endParaRPr lang="en-AU" sz="1050" b="1" i="0" u="none" strike="noStrike">
            <a:solidFill>
              <a:srgbClr val="00B050"/>
            </a:solidFill>
            <a:latin typeface="Arial"/>
            <a:ea typeface="+mn-ea"/>
            <a:cs typeface="Arial"/>
          </a:endParaRPr>
        </a:p>
      </xdr:txBody>
    </xdr:sp>
    <xdr:clientData/>
  </xdr:twoCellAnchor>
  <xdr:twoCellAnchor>
    <xdr:from>
      <xdr:col>1</xdr:col>
      <xdr:colOff>2099</xdr:colOff>
      <xdr:row>33</xdr:row>
      <xdr:rowOff>142791</xdr:rowOff>
    </xdr:from>
    <xdr:to>
      <xdr:col>3</xdr:col>
      <xdr:colOff>457680</xdr:colOff>
      <xdr:row>35</xdr:row>
      <xdr:rowOff>26893</xdr:rowOff>
    </xdr:to>
    <xdr:sp macro="" textlink="List!E4">
      <xdr:nvSpPr>
        <xdr:cNvPr id="9" name="TextBox 8">
          <a:extLst>
            <a:ext uri="{FF2B5EF4-FFF2-40B4-BE49-F238E27FC236}">
              <a16:creationId xmlns="" xmlns:a16="http://schemas.microsoft.com/office/drawing/2014/main" id="{299454C6-DC83-4764-B01A-B40D0D17542C}"/>
            </a:ext>
          </a:extLst>
        </xdr:cNvPr>
        <xdr:cNvSpPr txBox="1"/>
      </xdr:nvSpPr>
      <xdr:spPr>
        <a:xfrm>
          <a:off x="280005" y="5423003"/>
          <a:ext cx="1818216" cy="2247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rIns="0" rtlCol="0" anchor="ctr"/>
        <a:lstStyle/>
        <a:p>
          <a:pPr marL="0" indent="0" algn="l"/>
          <a:fld id="{E49BCC64-C10E-4EF2-97E7-CD46F237F147}" type="TxLink">
            <a:rPr lang="en-US" sz="1050" b="1" i="0" u="none" strike="noStrike">
              <a:solidFill>
                <a:srgbClr val="00B050"/>
              </a:solidFill>
              <a:latin typeface="Arial"/>
              <a:ea typeface="+mn-ea"/>
              <a:cs typeface="Arial"/>
            </a:rPr>
            <a:pPr marL="0" indent="0" algn="l"/>
            <a:t>Sales Data UK</a:t>
          </a:fld>
          <a:endParaRPr lang="en-AU" sz="1050" b="1" i="0" u="none" strike="noStrike">
            <a:solidFill>
              <a:srgbClr val="00B050"/>
            </a:solidFill>
            <a:latin typeface="Arial"/>
            <a:ea typeface="+mn-ea"/>
            <a:cs typeface="Arial"/>
          </a:endParaRPr>
        </a:p>
      </xdr:txBody>
    </xdr:sp>
    <xdr:clientData/>
  </xdr:twoCellAnchor>
  <xdr:twoCellAnchor>
    <xdr:from>
      <xdr:col>22</xdr:col>
      <xdr:colOff>232833</xdr:colOff>
      <xdr:row>5</xdr:row>
      <xdr:rowOff>149216</xdr:rowOff>
    </xdr:from>
    <xdr:to>
      <xdr:col>25</xdr:col>
      <xdr:colOff>222249</xdr:colOff>
      <xdr:row>8</xdr:row>
      <xdr:rowOff>69841</xdr:rowOff>
    </xdr:to>
    <xdr:sp macro="" textlink="">
      <xdr:nvSpPr>
        <xdr:cNvPr id="11" name="TextBox 10">
          <a:extLst>
            <a:ext uri="{FF2B5EF4-FFF2-40B4-BE49-F238E27FC236}">
              <a16:creationId xmlns="" xmlns:a16="http://schemas.microsoft.com/office/drawing/2014/main" id="{B17616B4-B02A-4A28-A90D-89BA55F469C6}"/>
            </a:ext>
          </a:extLst>
        </xdr:cNvPr>
        <xdr:cNvSpPr txBox="1"/>
      </xdr:nvSpPr>
      <xdr:spPr>
        <a:xfrm>
          <a:off x="14459373" y="918836"/>
          <a:ext cx="1818216" cy="38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fld id="{558A0951-2434-40D0-B149-A45DF15BD7D3}" type="TxLink">
            <a:rPr lang="en-US" sz="1000" b="0" i="0" u="none" strike="noStrike">
              <a:solidFill>
                <a:srgbClr val="000000"/>
              </a:solidFill>
              <a:latin typeface="Arial"/>
              <a:cs typeface="Arial"/>
            </a:rPr>
            <a:pPr/>
            <a:t> </a:t>
          </a:fld>
          <a:endParaRPr lang="en-AU" sz="1000" b="1"/>
        </a:p>
      </xdr:txBody>
    </xdr:sp>
    <xdr:clientData/>
  </xdr:twoCellAnchor>
  <xdr:twoCellAnchor>
    <xdr:from>
      <xdr:col>23</xdr:col>
      <xdr:colOff>42321</xdr:colOff>
      <xdr:row>22</xdr:row>
      <xdr:rowOff>42331</xdr:rowOff>
    </xdr:from>
    <xdr:to>
      <xdr:col>25</xdr:col>
      <xdr:colOff>285750</xdr:colOff>
      <xdr:row>24</xdr:row>
      <xdr:rowOff>100540</xdr:rowOff>
    </xdr:to>
    <xdr:sp macro="" textlink="">
      <xdr:nvSpPr>
        <xdr:cNvPr id="13" name="TextBox 12">
          <a:extLst>
            <a:ext uri="{FF2B5EF4-FFF2-40B4-BE49-F238E27FC236}">
              <a16:creationId xmlns="" xmlns:a16="http://schemas.microsoft.com/office/drawing/2014/main" id="{9B7DA9DB-F4FD-4D2A-9A5C-88417BC356EB}"/>
            </a:ext>
          </a:extLst>
        </xdr:cNvPr>
        <xdr:cNvSpPr txBox="1"/>
      </xdr:nvSpPr>
      <xdr:spPr>
        <a:xfrm>
          <a:off x="14878461" y="3562771"/>
          <a:ext cx="1462629" cy="3934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fld id="{CD450E47-AADE-4473-B816-8C47EC882AFB}" type="TxLink">
            <a:rPr lang="en-US" sz="1000" b="0" i="0" u="none" strike="noStrike">
              <a:solidFill>
                <a:srgbClr val="000000"/>
              </a:solidFill>
              <a:latin typeface="Arial"/>
              <a:cs typeface="Arial"/>
            </a:rPr>
            <a:pPr/>
            <a:t> </a:t>
          </a:fld>
          <a:endParaRPr lang="en-AU" sz="1000" b="1"/>
        </a:p>
      </xdr:txBody>
    </xdr:sp>
    <xdr:clientData/>
  </xdr:twoCellAnchor>
  <xdr:twoCellAnchor>
    <xdr:from>
      <xdr:col>7</xdr:col>
      <xdr:colOff>242745</xdr:colOff>
      <xdr:row>33</xdr:row>
      <xdr:rowOff>65534</xdr:rowOff>
    </xdr:from>
    <xdr:to>
      <xdr:col>15</xdr:col>
      <xdr:colOff>164428</xdr:colOff>
      <xdr:row>45</xdr:row>
      <xdr:rowOff>154423</xdr:rowOff>
    </xdr:to>
    <xdr:graphicFrame macro="">
      <xdr:nvGraphicFramePr>
        <xdr:cNvPr id="14" name="Chart 1">
          <a:extLst>
            <a:ext uri="{FF2B5EF4-FFF2-40B4-BE49-F238E27FC236}">
              <a16:creationId xmlns="" xmlns:a16="http://schemas.microsoft.com/office/drawing/2014/main" id="{BEBE6C6D-83A2-4386-9469-1FF300F58C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374573</xdr:colOff>
      <xdr:row>34</xdr:row>
      <xdr:rowOff>2906</xdr:rowOff>
    </xdr:from>
    <xdr:to>
      <xdr:col>10</xdr:col>
      <xdr:colOff>258157</xdr:colOff>
      <xdr:row>35</xdr:row>
      <xdr:rowOff>35858</xdr:rowOff>
    </xdr:to>
    <xdr:sp macro="" textlink="List!E6">
      <xdr:nvSpPr>
        <xdr:cNvPr id="15" name="TextBox 14">
          <a:extLst>
            <a:ext uri="{FF2B5EF4-FFF2-40B4-BE49-F238E27FC236}">
              <a16:creationId xmlns="" xmlns:a16="http://schemas.microsoft.com/office/drawing/2014/main" id="{DC4A605C-92AB-49C4-ADA2-0BACB79ED034}"/>
            </a:ext>
          </a:extLst>
        </xdr:cNvPr>
        <xdr:cNvSpPr txBox="1"/>
      </xdr:nvSpPr>
      <xdr:spPr>
        <a:xfrm>
          <a:off x="4702733" y="5413106"/>
          <a:ext cx="1712384" cy="2005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rIns="0" rtlCol="0" anchor="ctr"/>
        <a:lstStyle/>
        <a:p>
          <a:pPr marL="0" indent="0" algn="l"/>
          <a:fld id="{06D35A88-804E-4EEB-B337-B3A5B22AFCF6}" type="TxLink">
            <a:rPr lang="en-US" sz="1050" b="1" i="0" u="none" strike="noStrike">
              <a:solidFill>
                <a:srgbClr val="00B050"/>
              </a:solidFill>
              <a:latin typeface="Arial"/>
              <a:ea typeface="+mn-ea"/>
              <a:cs typeface="Arial"/>
            </a:rPr>
            <a:pPr marL="0" indent="0" algn="l"/>
            <a:t>Total Calls UK</a:t>
          </a:fld>
          <a:endParaRPr lang="en-AU" sz="1050" b="1" i="0" u="none" strike="noStrike">
            <a:solidFill>
              <a:srgbClr val="00B050"/>
            </a:solidFill>
            <a:latin typeface="Arial"/>
            <a:ea typeface="+mn-ea"/>
            <a:cs typeface="Arial"/>
          </a:endParaRPr>
        </a:p>
      </xdr:txBody>
    </xdr:sp>
    <xdr:clientData/>
  </xdr:twoCellAnchor>
  <xdr:twoCellAnchor editAs="oneCell">
    <xdr:from>
      <xdr:col>1</xdr:col>
      <xdr:colOff>7619</xdr:colOff>
      <xdr:row>0</xdr:row>
      <xdr:rowOff>114301</xdr:rowOff>
    </xdr:from>
    <xdr:to>
      <xdr:col>11</xdr:col>
      <xdr:colOff>22860</xdr:colOff>
      <xdr:row>4</xdr:row>
      <xdr:rowOff>2241</xdr:rowOff>
    </xdr:to>
    <mc:AlternateContent xmlns:mc="http://schemas.openxmlformats.org/markup-compatibility/2006" xmlns:a14="http://schemas.microsoft.com/office/drawing/2010/main">
      <mc:Choice Requires="a14">
        <xdr:graphicFrame macro="">
          <xdr:nvGraphicFramePr>
            <xdr:cNvPr id="17" name="Regions">
              <a:extLst>
                <a:ext uri="{FF2B5EF4-FFF2-40B4-BE49-F238E27FC236}">
                  <a16:creationId xmlns="" xmlns:a16="http://schemas.microsoft.com/office/drawing/2014/main" id="{916FC5A5-AF48-447A-9714-2FD25440C472}"/>
                </a:ext>
              </a:extLst>
            </xdr:cNvPr>
            <xdr:cNvGraphicFramePr/>
          </xdr:nvGraphicFramePr>
          <xdr:xfrm>
            <a:off x="0" y="0"/>
            <a:ext cx="0" cy="0"/>
          </xdr:xfrm>
          <a:graphic>
            <a:graphicData uri="http://schemas.microsoft.com/office/drawing/2010/slicer">
              <sle:slicer xmlns:sle="http://schemas.microsoft.com/office/drawing/2010/slicer" name="Regions"/>
            </a:graphicData>
          </a:graphic>
        </xdr:graphicFrame>
      </mc:Choice>
      <mc:Fallback xmlns="">
        <xdr:sp macro="" textlink="">
          <xdr:nvSpPr>
            <xdr:cNvPr id="0" name=""/>
            <xdr:cNvSpPr>
              <a:spLocks noTextEdit="1"/>
            </xdr:cNvSpPr>
          </xdr:nvSpPr>
          <xdr:spPr>
            <a:xfrm>
              <a:off x="285525" y="114301"/>
              <a:ext cx="6514653" cy="410135"/>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15</xdr:col>
      <xdr:colOff>41744</xdr:colOff>
      <xdr:row>0</xdr:row>
      <xdr:rowOff>26504</xdr:rowOff>
    </xdr:from>
    <xdr:to>
      <xdr:col>16</xdr:col>
      <xdr:colOff>68414</xdr:colOff>
      <xdr:row>6</xdr:row>
      <xdr:rowOff>69988</xdr:rowOff>
    </xdr:to>
    <xdr:grpSp>
      <xdr:nvGrpSpPr>
        <xdr:cNvPr id="21" name="Group 20">
          <a:extLst>
            <a:ext uri="{FF2B5EF4-FFF2-40B4-BE49-F238E27FC236}">
              <a16:creationId xmlns="" xmlns:a16="http://schemas.microsoft.com/office/drawing/2014/main" id="{B0E7FC0D-F372-BEF9-5130-9E89C1BB7113}"/>
            </a:ext>
          </a:extLst>
        </xdr:cNvPr>
        <xdr:cNvGrpSpPr/>
      </xdr:nvGrpSpPr>
      <xdr:grpSpPr>
        <a:xfrm>
          <a:off x="8966669" y="26504"/>
          <a:ext cx="617220" cy="672134"/>
          <a:chOff x="8926664" y="26504"/>
          <a:chExt cx="636270" cy="691184"/>
        </a:xfrm>
      </xdr:grpSpPr>
      <xdr:graphicFrame macro="">
        <xdr:nvGraphicFramePr>
          <xdr:cNvPr id="19" name="Chart 18">
            <a:extLst>
              <a:ext uri="{FF2B5EF4-FFF2-40B4-BE49-F238E27FC236}">
                <a16:creationId xmlns="" xmlns:a16="http://schemas.microsoft.com/office/drawing/2014/main" id="{0F36870A-C8CD-405C-B879-0BE826213901}"/>
              </a:ext>
            </a:extLst>
          </xdr:cNvPr>
          <xdr:cNvGraphicFramePr>
            <a:graphicFrameLocks/>
          </xdr:cNvGraphicFramePr>
        </xdr:nvGraphicFramePr>
        <xdr:xfrm>
          <a:off x="8926664" y="26504"/>
          <a:ext cx="636270" cy="691184"/>
        </xdr:xfrm>
        <a:graphic>
          <a:graphicData uri="http://schemas.openxmlformats.org/drawingml/2006/chart">
            <c:chart xmlns:c="http://schemas.openxmlformats.org/drawingml/2006/chart" xmlns:r="http://schemas.openxmlformats.org/officeDocument/2006/relationships" r:id="rId6"/>
          </a:graphicData>
        </a:graphic>
      </xdr:graphicFrame>
      <xdr:sp macro="" textlink="Calcs!N3">
        <xdr:nvSpPr>
          <xdr:cNvPr id="18" name="TextBox 17">
            <a:extLst>
              <a:ext uri="{FF2B5EF4-FFF2-40B4-BE49-F238E27FC236}">
                <a16:creationId xmlns="" xmlns:a16="http://schemas.microsoft.com/office/drawing/2014/main" id="{8A8F522F-86F4-453E-9A93-015EC6DC350F}"/>
              </a:ext>
            </a:extLst>
          </xdr:cNvPr>
          <xdr:cNvSpPr txBox="1"/>
        </xdr:nvSpPr>
        <xdr:spPr>
          <a:xfrm>
            <a:off x="8995763" y="162390"/>
            <a:ext cx="533874" cy="4031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rIns="0" rtlCol="0" anchor="ctr"/>
          <a:lstStyle/>
          <a:p>
            <a:pPr marL="0" indent="0" algn="ctr"/>
            <a:fld id="{3118B72F-83D4-461B-BA9D-7223827ED77E}" type="TxLink">
              <a:rPr lang="en-US" sz="1200" b="1" i="0" u="none" strike="noStrike">
                <a:solidFill>
                  <a:sysClr val="windowText" lastClr="000000"/>
                </a:solidFill>
                <a:latin typeface="Arial"/>
                <a:ea typeface="+mn-ea"/>
                <a:cs typeface="Arial"/>
              </a:rPr>
              <a:pPr marL="0" indent="0" algn="ctr"/>
              <a:t>75.2%</a:t>
            </a:fld>
            <a:endParaRPr lang="en-AU" sz="1400" b="1" i="0" u="none" strike="noStrike">
              <a:solidFill>
                <a:sysClr val="windowText" lastClr="000000"/>
              </a:solidFill>
              <a:latin typeface="Arial"/>
              <a:ea typeface="+mn-ea"/>
              <a:cs typeface="Arial"/>
            </a:endParaRPr>
          </a:p>
        </xdr:txBody>
      </xdr:sp>
    </xdr:grpSp>
    <xdr:clientData/>
  </xdr:twoCellAnchor>
  <xdr:twoCellAnchor>
    <xdr:from>
      <xdr:col>11</xdr:col>
      <xdr:colOff>399221</xdr:colOff>
      <xdr:row>0</xdr:row>
      <xdr:rowOff>195520</xdr:rowOff>
    </xdr:from>
    <xdr:to>
      <xdr:col>14</xdr:col>
      <xdr:colOff>609541</xdr:colOff>
      <xdr:row>4</xdr:row>
      <xdr:rowOff>11203</xdr:rowOff>
    </xdr:to>
    <xdr:sp macro="" textlink="List!E7">
      <xdr:nvSpPr>
        <xdr:cNvPr id="20" name="TextBox 19">
          <a:extLst>
            <a:ext uri="{FF2B5EF4-FFF2-40B4-BE49-F238E27FC236}">
              <a16:creationId xmlns="" xmlns:a16="http://schemas.microsoft.com/office/drawing/2014/main" id="{A95F2004-467D-4C43-AF17-E380E3A69FD1}"/>
            </a:ext>
          </a:extLst>
        </xdr:cNvPr>
        <xdr:cNvSpPr txBox="1"/>
      </xdr:nvSpPr>
      <xdr:spPr>
        <a:xfrm>
          <a:off x="7165781" y="195520"/>
          <a:ext cx="2039120" cy="3414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rIns="0" rtlCol="0" anchor="ctr"/>
        <a:lstStyle/>
        <a:p>
          <a:pPr marL="0" indent="0" algn="r"/>
          <a:fld id="{7350320D-DE1E-4243-A375-BB81E8216EBA}" type="TxLink">
            <a:rPr lang="en-US" sz="1050" b="1" i="0" u="none" strike="noStrike">
              <a:solidFill>
                <a:srgbClr val="00B050"/>
              </a:solidFill>
              <a:latin typeface="Arial"/>
              <a:ea typeface="+mn-ea"/>
              <a:cs typeface="Arial"/>
            </a:rPr>
            <a:pPr marL="0" indent="0" algn="r"/>
            <a:t>Client Satisfaction UK:</a:t>
          </a:fld>
          <a:endParaRPr lang="en-AU" sz="1050" b="1" i="0" u="none" strike="noStrike">
            <a:solidFill>
              <a:srgbClr val="00B050"/>
            </a:solidFill>
            <a:latin typeface="Arial"/>
            <a:ea typeface="+mn-ea"/>
            <a:cs typeface="Arial"/>
          </a:endParaRPr>
        </a:p>
      </xdr:txBody>
    </xdr:sp>
    <xdr:clientData/>
  </xdr:twoCellAnchor>
  <xdr:twoCellAnchor>
    <xdr:from>
      <xdr:col>17</xdr:col>
      <xdr:colOff>0</xdr:colOff>
      <xdr:row>2</xdr:row>
      <xdr:rowOff>0</xdr:rowOff>
    </xdr:from>
    <xdr:to>
      <xdr:col>21</xdr:col>
      <xdr:colOff>73840</xdr:colOff>
      <xdr:row>11</xdr:row>
      <xdr:rowOff>0</xdr:rowOff>
    </xdr:to>
    <xdr:grpSp>
      <xdr:nvGrpSpPr>
        <xdr:cNvPr id="36" name="Group 35"/>
        <xdr:cNvGrpSpPr/>
      </xdr:nvGrpSpPr>
      <xdr:grpSpPr>
        <a:xfrm>
          <a:off x="9877425" y="400050"/>
          <a:ext cx="2436040" cy="1190625"/>
          <a:chOff x="6581775" y="0"/>
          <a:chExt cx="2436040" cy="882358"/>
        </a:xfrm>
      </xdr:grpSpPr>
      <xdr:pic>
        <xdr:nvPicPr>
          <xdr:cNvPr id="37" name="Picture 36"/>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bwMode="auto">
          <a:xfrm>
            <a:off x="6581775" y="0"/>
            <a:ext cx="1339989" cy="304799"/>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38" name="Text Box 52"/>
          <xdr:cNvSpPr txBox="1">
            <a:spLocks noChangeArrowheads="1"/>
          </xdr:cNvSpPr>
        </xdr:nvSpPr>
        <xdr:spPr bwMode="auto">
          <a:xfrm>
            <a:off x="6581775" y="331922"/>
            <a:ext cx="2428875" cy="1919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2024 Excelide.com All rights reserved</a:t>
            </a:r>
            <a:endParaRPr lang="en-GB"/>
          </a:p>
        </xdr:txBody>
      </xdr:sp>
      <xdr:grpSp>
        <xdr:nvGrpSpPr>
          <xdr:cNvPr id="39" name="Group 38">
            <a:hlinkClick xmlns:r="http://schemas.openxmlformats.org/officeDocument/2006/relationships" r:id="rId8"/>
          </xdr:cNvPr>
          <xdr:cNvGrpSpPr/>
        </xdr:nvGrpSpPr>
        <xdr:grpSpPr>
          <a:xfrm>
            <a:off x="6581775" y="552450"/>
            <a:ext cx="2436040" cy="329908"/>
            <a:chOff x="6014628" y="553084"/>
            <a:chExt cx="2823800" cy="315048"/>
          </a:xfrm>
        </xdr:grpSpPr>
        <xdr:pic>
          <xdr:nvPicPr>
            <xdr:cNvPr id="40" name="Picture 44" descr="ratings"/>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6014628" y="553084"/>
              <a:ext cx="2823800" cy="315048"/>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 name="Picture 45" descr="stars"/>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6120521" y="623095"/>
              <a:ext cx="1173642" cy="175027"/>
            </a:xfrm>
            <a:prstGeom prst="rect">
              <a:avLst/>
            </a:prstGeom>
            <a:noFill/>
            <a:ln>
              <a:noFill/>
            </a:ln>
            <a:extLst>
              <a:ext uri="{909E8E84-426E-40DD-AFC4-6F175D3DCCD1}">
                <a14:hiddenFill xmlns:a14="http://schemas.microsoft.com/office/drawing/2010/main">
                  <a:solidFill>
                    <a:srgbClr xmlns:mc="http://schemas.openxmlformats.org/markup-compatibility/2006" val="00FF00"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2" name="Picture 46" descr="write-your-review"/>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7400055" y="651099"/>
              <a:ext cx="1323656" cy="140021"/>
            </a:xfrm>
            <a:prstGeom prst="rect">
              <a:avLst/>
            </a:prstGeom>
            <a:noFill/>
            <a:extLst>
              <a:ext uri="{909E8E84-426E-40DD-AFC4-6F175D3DCCD1}">
                <a14:hiddenFill xmlns:a14="http://schemas.microsoft.com/office/drawing/2010/main">
                  <a:solidFill>
                    <a:srgbClr val="FFFFFF"/>
                  </a:solidFill>
                </a14:hiddenFill>
              </a:ext>
            </a:extLst>
          </xdr:spPr>
        </xdr:pic>
      </xdr:grpSp>
    </xdr:grp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209550</xdr:colOff>
      <xdr:row>0</xdr:row>
      <xdr:rowOff>6762</xdr:rowOff>
    </xdr:from>
    <xdr:to>
      <xdr:col>8</xdr:col>
      <xdr:colOff>1856700</xdr:colOff>
      <xdr:row>2</xdr:row>
      <xdr:rowOff>0</xdr:rowOff>
    </xdr:to>
    <xdr:pic>
      <xdr:nvPicPr>
        <xdr:cNvPr id="3" name="Picture 1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086350" y="6762"/>
          <a:ext cx="1647150" cy="5361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2" Type="http://schemas.openxmlformats.org/officeDocument/2006/relationships/externalLinkPath" Target="/Users/bratislav.milojevic/Desktop/Sales%20test.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Bratislav Milojevic | ELMED d.o.o." refreshedDate="44870.37408321759" createdVersion="8" refreshedVersion="8" minRefreshableVersion="3" recordCount="7">
  <cacheSource type="worksheet">
    <worksheetSource ref="B1:B8" sheet="List" r:id="rId2"/>
  </cacheSource>
  <cacheFields count="1">
    <cacheField name="Regions" numFmtId="0">
      <sharedItems count="7">
        <s v="All Regions"/>
        <s v="Germany"/>
        <s v="Italy"/>
        <s v="Spain"/>
        <s v="UK"/>
        <s v="France"/>
        <s v="Switzerland"/>
      </sharedItems>
    </cacheField>
  </cacheFields>
  <extLst>
    <ext xmlns:x14="http://schemas.microsoft.com/office/spreadsheetml/2009/9/main" uri="{725AE2AE-9491-48be-B2B4-4EB974FC3084}">
      <x14:pivotCacheDefinition pivotCacheId="680962408"/>
    </ext>
  </extLst>
</pivotCacheDefinition>
</file>

<file path=xl/pivotCache/pivotCacheRecords1.xml><?xml version="1.0" encoding="utf-8"?>
<pivotCacheRecords xmlns="http://schemas.openxmlformats.org/spreadsheetml/2006/main" xmlns:r="http://schemas.openxmlformats.org/officeDocument/2006/relationships" count="7">
  <r>
    <x v="0"/>
  </r>
  <r>
    <x v="1"/>
  </r>
  <r>
    <x v="2"/>
  </r>
  <r>
    <x v="3"/>
  </r>
  <r>
    <x v="4"/>
  </r>
  <r>
    <x v="5"/>
  </r>
  <r>
    <x v="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 cacheId="1" applyNumberFormats="0" applyBorderFormats="0" applyFontFormats="0" applyPatternFormats="0" applyAlignmentFormats="0" applyWidthHeightFormats="1" dataCaption="Values" updatedVersion="4" minRefreshableVersion="3" useAutoFormatting="1" rowGrandTotals="0" itemPrintTitles="1" createdVersion="8" indent="0" outline="1" outlineData="1" multipleFieldFilters="0">
  <location ref="C1:C2" firstHeaderRow="1" firstDataRow="1" firstDataCol="1"/>
  <pivotFields count="1">
    <pivotField axis="axisRow" showAll="0">
      <items count="8">
        <item h="1" x="0"/>
        <item h="1" x="5"/>
        <item h="1" x="1"/>
        <item h="1" x="2"/>
        <item h="1" x="3"/>
        <item h="1" x="6"/>
        <item x="4"/>
        <item t="default"/>
      </items>
    </pivotField>
  </pivotFields>
  <rowFields count="1">
    <field x="0"/>
  </rowFields>
  <rowItems count="1">
    <i>
      <x v="6"/>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Regions" sourceName="Regions">
  <pivotTables>
    <pivotTable tabId="2" name="PivotTable3"/>
  </pivotTables>
  <data>
    <tabular pivotCacheId="680962408">
      <items count="7">
        <i x="0"/>
        <i x="5"/>
        <i x="1"/>
        <i x="2"/>
        <i x="3"/>
        <i x="6"/>
        <i x="4"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Regions" cache="Slicer_Regions" caption="Regions" columnCount="7" showCaption="0" style="SlicerStyleLight6" rowHeight="23495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279"/>
  <sheetViews>
    <sheetView showGridLines="0" tabSelected="1" zoomScaleNormal="100" workbookViewId="0">
      <selection activeCell="S17" sqref="S17"/>
    </sheetView>
  </sheetViews>
  <sheetFormatPr defaultColWidth="8.85546875" defaultRowHeight="12.75" x14ac:dyDescent="0.2"/>
  <cols>
    <col min="1" max="1" width="4" style="47" customWidth="1"/>
    <col min="2" max="2" width="11.28515625" style="12" customWidth="1"/>
    <col min="3" max="3" width="8.42578125" style="12" customWidth="1"/>
    <col min="4" max="4" width="9.28515625" style="12" customWidth="1"/>
    <col min="5" max="5" width="8.28515625" style="12" customWidth="1"/>
    <col min="6" max="6" width="10.5703125" style="12" customWidth="1"/>
    <col min="7" max="7" width="11.140625" style="47" customWidth="1"/>
    <col min="8" max="16" width="8.85546875" style="47"/>
    <col min="17" max="17" width="5.42578125" style="47" customWidth="1"/>
    <col min="18" max="62" width="8.85546875" style="47"/>
    <col min="63" max="16384" width="8.85546875" style="2"/>
  </cols>
  <sheetData>
    <row r="1" spans="1:62" s="37" customFormat="1" ht="20.45" customHeight="1" x14ac:dyDescent="0.2">
      <c r="A1" s="47"/>
      <c r="B1" s="48" t="s">
        <v>45</v>
      </c>
      <c r="C1" s="48"/>
      <c r="D1" s="48"/>
      <c r="E1" s="48"/>
      <c r="F1" s="48"/>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47"/>
      <c r="AW1" s="47"/>
      <c r="AX1" s="47"/>
      <c r="AY1" s="47"/>
      <c r="AZ1" s="47"/>
      <c r="BA1" s="47"/>
      <c r="BB1" s="47"/>
      <c r="BC1" s="47"/>
      <c r="BD1" s="47"/>
      <c r="BE1" s="47"/>
      <c r="BF1" s="47"/>
      <c r="BG1" s="47"/>
      <c r="BH1" s="47"/>
      <c r="BI1" s="47"/>
      <c r="BJ1" s="47"/>
    </row>
    <row r="2" spans="1:62" s="37" customFormat="1" ht="11.45" customHeight="1" x14ac:dyDescent="0.2">
      <c r="A2" s="47"/>
      <c r="B2" s="71" t="str">
        <f>List!C2</f>
        <v>UK</v>
      </c>
      <c r="C2" s="48"/>
      <c r="D2" s="48"/>
      <c r="E2" s="48"/>
      <c r="F2" s="48"/>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row>
    <row r="3" spans="1:62" s="37" customFormat="1" ht="4.9000000000000004" customHeight="1" x14ac:dyDescent="0.2">
      <c r="A3" s="47"/>
      <c r="B3" s="48"/>
      <c r="C3" s="48"/>
      <c r="D3" s="48"/>
      <c r="E3" s="48"/>
      <c r="F3" s="48"/>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row>
    <row r="4" spans="1:62" s="37" customFormat="1" ht="4.9000000000000004" customHeight="1" x14ac:dyDescent="0.2">
      <c r="A4" s="47"/>
      <c r="B4" s="48"/>
      <c r="C4" s="48"/>
      <c r="D4" s="48"/>
      <c r="E4" s="48"/>
      <c r="F4" s="48"/>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47"/>
      <c r="AW4" s="47"/>
      <c r="AX4" s="47"/>
      <c r="AY4" s="47"/>
      <c r="AZ4" s="47"/>
      <c r="BA4" s="47"/>
      <c r="BB4" s="47"/>
      <c r="BC4" s="47"/>
      <c r="BD4" s="47"/>
      <c r="BE4" s="47"/>
      <c r="BF4" s="47"/>
      <c r="BG4" s="47"/>
      <c r="BH4" s="47"/>
      <c r="BI4" s="47"/>
      <c r="BJ4" s="47"/>
    </row>
    <row r="5" spans="1:62" s="37" customFormat="1" ht="4.9000000000000004" customHeight="1" x14ac:dyDescent="0.2">
      <c r="A5" s="47"/>
      <c r="B5" s="48"/>
      <c r="C5" s="48"/>
      <c r="D5" s="48"/>
      <c r="E5" s="48"/>
      <c r="F5" s="48"/>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c r="BA5" s="47"/>
      <c r="BB5" s="47"/>
      <c r="BC5" s="47"/>
      <c r="BD5" s="47"/>
      <c r="BE5" s="47"/>
      <c r="BF5" s="47"/>
      <c r="BG5" s="47"/>
      <c r="BH5" s="47"/>
      <c r="BI5" s="47"/>
      <c r="BJ5" s="47"/>
    </row>
    <row r="6" spans="1:62" s="37" customFormat="1" ht="4.9000000000000004" customHeight="1" x14ac:dyDescent="0.2">
      <c r="A6" s="47"/>
      <c r="B6" s="48"/>
      <c r="C6" s="48"/>
      <c r="D6" s="72"/>
      <c r="E6" s="48"/>
      <c r="F6" s="48"/>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row>
    <row r="7" spans="1:62" s="37" customFormat="1" ht="25.15" customHeight="1" x14ac:dyDescent="0.2">
      <c r="A7" s="47"/>
      <c r="B7" s="49" t="s">
        <v>48</v>
      </c>
      <c r="C7" s="48"/>
      <c r="D7" s="48"/>
      <c r="E7" s="48"/>
      <c r="F7" s="48"/>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c r="BA7" s="47"/>
      <c r="BB7" s="47"/>
      <c r="BC7" s="47"/>
      <c r="BD7" s="47"/>
      <c r="BE7" s="47"/>
      <c r="BF7" s="47"/>
      <c r="BG7" s="47"/>
      <c r="BH7" s="47"/>
      <c r="BI7" s="47"/>
      <c r="BJ7" s="47"/>
    </row>
    <row r="8" spans="1:62" x14ac:dyDescent="0.2">
      <c r="B8" s="38" t="s">
        <v>10</v>
      </c>
      <c r="C8" s="39" t="s">
        <v>17</v>
      </c>
      <c r="D8" s="39" t="s">
        <v>47</v>
      </c>
      <c r="E8" s="40" t="s">
        <v>15</v>
      </c>
      <c r="F8" s="40" t="s">
        <v>41</v>
      </c>
      <c r="P8" s="73" t="s">
        <v>96</v>
      </c>
    </row>
    <row r="9" spans="1:62" ht="13.15" customHeight="1" x14ac:dyDescent="0.2">
      <c r="B9" s="41" t="str">
        <f>INDEX(Calcs!$C$213:$C$222,MATCH(ROW(A1),Calcs!$A$213:$A$222,0))</f>
        <v>Mich</v>
      </c>
      <c r="C9" s="42">
        <f>VLOOKUP(ROW(A1),Calcs!$A$213:$L$222,8,0)</f>
        <v>214600</v>
      </c>
      <c r="D9" s="42">
        <f>(VLOOKUP(ROW(A1),Calcs!$A$213:$L$222,9,0))</f>
        <v>25927.777777777777</v>
      </c>
      <c r="E9" s="43">
        <f>VLOOKUP(ROW(A1),Calcs!$A$213:$L$222,6,0)</f>
        <v>37</v>
      </c>
      <c r="F9" s="44">
        <f>VLOOKUP(ROW(A1),Calcs!$A$213:$L$222,7,0)</f>
        <v>4.3611111111111107</v>
      </c>
    </row>
    <row r="10" spans="1:62" ht="13.15" customHeight="1" x14ac:dyDescent="0.2">
      <c r="B10" s="41" t="str">
        <f>INDEX(Calcs!$C$213:$C$222,MATCH(ROW(A2),Calcs!$A$213:$A$222,0))</f>
        <v>John</v>
      </c>
      <c r="C10" s="42">
        <f>VLOOKUP(ROW(A2),Calcs!$A$213:$L$222,8,0)</f>
        <v>209400</v>
      </c>
      <c r="D10" s="42">
        <f>(VLOOKUP(ROW(A2),Calcs!$A$213:$L$222,9,0))</f>
        <v>31358.333333333328</v>
      </c>
      <c r="E10" s="43">
        <f>VLOOKUP(ROW(A2),Calcs!$A$213:$L$222,6,0)</f>
        <v>59</v>
      </c>
      <c r="F10" s="44">
        <f>VLOOKUP(ROW(A2),Calcs!$A$213:$L$222,7,0)</f>
        <v>8.7916666666666661</v>
      </c>
    </row>
    <row r="11" spans="1:62" ht="13.15" customHeight="1" x14ac:dyDescent="0.2">
      <c r="B11" s="41" t="str">
        <f>INDEX(Calcs!$C$213:$C$222,MATCH(ROW(A3),Calcs!$A$213:$A$222,0))</f>
        <v>Gordon</v>
      </c>
      <c r="C11" s="42">
        <f>VLOOKUP(ROW(A3),Calcs!$A$213:$L$222,8,0)</f>
        <v>196000</v>
      </c>
      <c r="D11" s="42">
        <f>(VLOOKUP(ROW(A3),Calcs!$A$213:$L$222,9,0))</f>
        <v>26358.333333333332</v>
      </c>
      <c r="E11" s="43">
        <f>VLOOKUP(ROW(A3),Calcs!$A$213:$L$222,6,0)</f>
        <v>58</v>
      </c>
      <c r="F11" s="44">
        <f>VLOOKUP(ROW(A3),Calcs!$A$213:$L$222,7,0)</f>
        <v>7.7916666666666661</v>
      </c>
    </row>
    <row r="12" spans="1:62" ht="13.15" customHeight="1" x14ac:dyDescent="0.2">
      <c r="B12" s="41" t="str">
        <f>INDEX(Calcs!$C$213:$C$222,MATCH(ROW(A4),Calcs!$A$213:$A$222,0))</f>
        <v>Marco</v>
      </c>
      <c r="C12" s="42">
        <f>VLOOKUP(ROW(A4),Calcs!$A$213:$L$222,8,0)</f>
        <v>146200</v>
      </c>
      <c r="D12" s="42">
        <f>(VLOOKUP(ROW(A4),Calcs!$A$213:$L$222,9,0))</f>
        <v>22342.857142857145</v>
      </c>
      <c r="E12" s="43">
        <f>VLOOKUP(ROW(A4),Calcs!$A$213:$L$222,6,0)</f>
        <v>43</v>
      </c>
      <c r="F12" s="44">
        <f>VLOOKUP(ROW(A4),Calcs!$A$213:$L$222,7,0)</f>
        <v>6.5714285714285712</v>
      </c>
    </row>
    <row r="13" spans="1:62" ht="13.15" customHeight="1" x14ac:dyDescent="0.2">
      <c r="B13" s="41" t="str">
        <f>INDEX(Calcs!$C$213:$C$222,MATCH(ROW(A5),Calcs!$A$213:$A$222,0))</f>
        <v>Una</v>
      </c>
      <c r="C13" s="42">
        <f>VLOOKUP(ROW(A5),Calcs!$A$213:$L$222,8,0)</f>
        <v>142800</v>
      </c>
      <c r="D13" s="42">
        <f>(VLOOKUP(ROW(A5),Calcs!$A$213:$L$222,9,0))</f>
        <v>15866.666666666668</v>
      </c>
      <c r="E13" s="43">
        <f>VLOOKUP(ROW(A5),Calcs!$A$213:$L$222,6,0)</f>
        <v>42</v>
      </c>
      <c r="F13" s="44">
        <f>VLOOKUP(ROW(A5),Calcs!$A$213:$L$222,7,0)</f>
        <v>4.666666666666667</v>
      </c>
    </row>
    <row r="14" spans="1:62" ht="13.15" customHeight="1" x14ac:dyDescent="0.2">
      <c r="B14" s="41" t="str">
        <f>INDEX(Calcs!$C$213:$C$222,MATCH(ROW(A6),Calcs!$A$213:$A$222,0))</f>
        <v>Patrick</v>
      </c>
      <c r="C14" s="42">
        <f>VLOOKUP(ROW(A6),Calcs!$A$213:$L$222,8,0)</f>
        <v>136000</v>
      </c>
      <c r="D14" s="42">
        <f>(VLOOKUP(ROW(A6),Calcs!$A$213:$L$222,9,0))</f>
        <v>19550</v>
      </c>
      <c r="E14" s="43">
        <f>VLOOKUP(ROW(A6),Calcs!$A$213:$L$222,6,0)</f>
        <v>40</v>
      </c>
      <c r="F14" s="44">
        <f>VLOOKUP(ROW(A6),Calcs!$A$213:$L$222,7,0)</f>
        <v>5.75</v>
      </c>
    </row>
    <row r="15" spans="1:62" ht="13.15" customHeight="1" x14ac:dyDescent="0.2">
      <c r="B15" s="41" t="str">
        <f>INDEX(Calcs!$C$213:$C$222,MATCH(ROW(A7),Calcs!$A$213:$A$222,0))</f>
        <v>Joe</v>
      </c>
      <c r="C15" s="42">
        <f>VLOOKUP(ROW(A7),Calcs!$A$213:$L$222,8,0)</f>
        <v>129200</v>
      </c>
      <c r="D15" s="42">
        <f>(VLOOKUP(ROW(A7),Calcs!$A$213:$L$222,9,0))</f>
        <v>18841.666666666664</v>
      </c>
      <c r="E15" s="43">
        <f>VLOOKUP(ROW(A7),Calcs!$A$213:$L$222,6,0)</f>
        <v>38</v>
      </c>
      <c r="F15" s="44">
        <f>VLOOKUP(ROW(A7),Calcs!$A$213:$L$222,7,0)</f>
        <v>5.5416666666666661</v>
      </c>
    </row>
    <row r="16" spans="1:62" ht="13.15" customHeight="1" x14ac:dyDescent="0.2">
      <c r="B16" s="41" t="str">
        <f>INDEX(Calcs!$C$213:$C$222,MATCH(ROW(A8),Calcs!$A$213:$A$222,0))</f>
        <v>Kelly</v>
      </c>
      <c r="C16" s="42">
        <f>VLOOKUP(ROW(A8),Calcs!$A$213:$L$222,8,0)</f>
        <v>122400</v>
      </c>
      <c r="D16" s="42">
        <f>(VLOOKUP(ROW(A8),Calcs!$A$213:$L$222,9,0))</f>
        <v>16271.428571428572</v>
      </c>
      <c r="E16" s="43">
        <f>VLOOKUP(ROW(A8),Calcs!$A$213:$L$222,6,0)</f>
        <v>36</v>
      </c>
      <c r="F16" s="44">
        <f>VLOOKUP(ROW(A8),Calcs!$A$213:$L$222,7,0)</f>
        <v>4.7857142857142856</v>
      </c>
    </row>
    <row r="17" spans="2:6" ht="13.15" customHeight="1" x14ac:dyDescent="0.2">
      <c r="B17" s="41" t="str">
        <f>INDEX(Calcs!$C$213:$C$222,MATCH(ROW(A9),Calcs!$A$213:$A$222,0))</f>
        <v>Ken</v>
      </c>
      <c r="C17" s="42">
        <f>VLOOKUP(ROW(A9),Calcs!$A$213:$L$222,8,0)</f>
        <v>78200</v>
      </c>
      <c r="D17" s="42">
        <f>(VLOOKUP(ROW(A9),Calcs!$A$213:$L$222,9,0))</f>
        <v>8688.8888888888887</v>
      </c>
      <c r="E17" s="43">
        <f>VLOOKUP(ROW(A9),Calcs!$A$213:$L$222,6,0)</f>
        <v>23</v>
      </c>
      <c r="F17" s="44">
        <f>VLOOKUP(ROW(A9),Calcs!$A$213:$L$222,7,0)</f>
        <v>2.5555555555555554</v>
      </c>
    </row>
    <row r="18" spans="2:6" ht="13.15" customHeight="1" x14ac:dyDescent="0.2">
      <c r="B18" s="41" t="str">
        <f>INDEX(Calcs!$C$213:$C$222,MATCH(ROW(A10),Calcs!$A$213:$A$222,0))</f>
        <v>Noah</v>
      </c>
      <c r="C18" s="42">
        <f>VLOOKUP(ROW(A10),Calcs!$A$213:$L$222,8,0)</f>
        <v>64600</v>
      </c>
      <c r="D18" s="42">
        <f>(VLOOKUP(ROW(A10),Calcs!$A$213:$L$222,9,0))</f>
        <v>9228.5714285714294</v>
      </c>
      <c r="E18" s="43">
        <f>VLOOKUP(ROW(A10),Calcs!$A$213:$L$222,6,0)</f>
        <v>19</v>
      </c>
      <c r="F18" s="44">
        <f>VLOOKUP(ROW(A10),Calcs!$A$213:$L$222,7,0)</f>
        <v>2.7142857142857144</v>
      </c>
    </row>
    <row r="19" spans="2:6" ht="6" customHeight="1" x14ac:dyDescent="0.2">
      <c r="B19" s="45"/>
      <c r="C19" s="45"/>
      <c r="D19" s="45"/>
      <c r="E19" s="45"/>
      <c r="F19" s="45"/>
    </row>
    <row r="20" spans="2:6" s="47" customFormat="1" ht="6" customHeight="1" x14ac:dyDescent="0.2">
      <c r="B20" s="48"/>
      <c r="C20" s="48"/>
      <c r="D20" s="48"/>
      <c r="E20" s="48"/>
      <c r="F20" s="48"/>
    </row>
    <row r="21" spans="2:6" s="47" customFormat="1" ht="25.15" customHeight="1" x14ac:dyDescent="0.2">
      <c r="B21" s="49" t="s">
        <v>49</v>
      </c>
      <c r="C21" s="48"/>
      <c r="D21" s="48"/>
      <c r="E21" s="48"/>
      <c r="F21" s="48"/>
    </row>
    <row r="22" spans="2:6" x14ac:dyDescent="0.2">
      <c r="B22" s="38" t="s">
        <v>10</v>
      </c>
      <c r="C22" s="39" t="s">
        <v>19</v>
      </c>
      <c r="D22" s="39" t="s">
        <v>26</v>
      </c>
      <c r="E22" s="40" t="s">
        <v>27</v>
      </c>
      <c r="F22" s="40" t="s">
        <v>46</v>
      </c>
    </row>
    <row r="23" spans="2:6" ht="13.5" customHeight="1" x14ac:dyDescent="0.2">
      <c r="B23" s="41" t="s">
        <v>28</v>
      </c>
      <c r="C23" s="46">
        <f>Calcs!J213</f>
        <v>703</v>
      </c>
      <c r="D23" s="46">
        <f>Calcs!K213</f>
        <v>108</v>
      </c>
      <c r="E23" s="46">
        <f>Calcs!L213</f>
        <v>93</v>
      </c>
      <c r="F23" s="43">
        <f>E23+D23</f>
        <v>201</v>
      </c>
    </row>
    <row r="24" spans="2:6" ht="13.5" customHeight="1" x14ac:dyDescent="0.2">
      <c r="B24" s="41" t="s">
        <v>31</v>
      </c>
      <c r="C24" s="46">
        <f>Calcs!J214</f>
        <v>657</v>
      </c>
      <c r="D24" s="46">
        <f>Calcs!K214</f>
        <v>109</v>
      </c>
      <c r="E24" s="46">
        <f>Calcs!L214</f>
        <v>84</v>
      </c>
      <c r="F24" s="43">
        <f t="shared" ref="F24:F32" si="0">E24+D24</f>
        <v>193</v>
      </c>
    </row>
    <row r="25" spans="2:6" ht="13.5" customHeight="1" x14ac:dyDescent="0.2">
      <c r="B25" s="41" t="s">
        <v>32</v>
      </c>
      <c r="C25" s="46">
        <f>Calcs!J215</f>
        <v>354</v>
      </c>
      <c r="D25" s="46">
        <f>Calcs!K215</f>
        <v>66</v>
      </c>
      <c r="E25" s="46">
        <f>Calcs!L215</f>
        <v>47</v>
      </c>
      <c r="F25" s="43">
        <f t="shared" si="0"/>
        <v>113</v>
      </c>
    </row>
    <row r="26" spans="2:6" ht="13.5" customHeight="1" x14ac:dyDescent="0.2">
      <c r="B26" s="41" t="s">
        <v>33</v>
      </c>
      <c r="C26" s="46">
        <f>Calcs!J216</f>
        <v>751</v>
      </c>
      <c r="D26" s="46">
        <f>Calcs!K216</f>
        <v>120</v>
      </c>
      <c r="E26" s="46">
        <f>Calcs!L216</f>
        <v>95</v>
      </c>
      <c r="F26" s="43">
        <f t="shared" si="0"/>
        <v>215</v>
      </c>
    </row>
    <row r="27" spans="2:6" ht="13.5" customHeight="1" x14ac:dyDescent="0.2">
      <c r="B27" s="41" t="s">
        <v>34</v>
      </c>
      <c r="C27" s="46">
        <f>Calcs!J217</f>
        <v>1073</v>
      </c>
      <c r="D27" s="46">
        <f>Calcs!K217</f>
        <v>253</v>
      </c>
      <c r="E27" s="46">
        <f>Calcs!L217</f>
        <v>123</v>
      </c>
      <c r="F27" s="43">
        <f t="shared" si="0"/>
        <v>376</v>
      </c>
    </row>
    <row r="28" spans="2:6" ht="13.5" customHeight="1" x14ac:dyDescent="0.2">
      <c r="B28" s="41" t="s">
        <v>35</v>
      </c>
      <c r="C28" s="46">
        <f>Calcs!J218</f>
        <v>334</v>
      </c>
      <c r="D28" s="46">
        <f>Calcs!K218</f>
        <v>68</v>
      </c>
      <c r="E28" s="46">
        <f>Calcs!L218</f>
        <v>41</v>
      </c>
      <c r="F28" s="43">
        <f t="shared" si="0"/>
        <v>109</v>
      </c>
    </row>
    <row r="29" spans="2:6" ht="13.5" customHeight="1" x14ac:dyDescent="0.2">
      <c r="B29" s="41" t="s">
        <v>36</v>
      </c>
      <c r="C29" s="46">
        <f>Calcs!J219</f>
        <v>698</v>
      </c>
      <c r="D29" s="46">
        <f>Calcs!K219</f>
        <v>122</v>
      </c>
      <c r="E29" s="46">
        <f>Calcs!L219</f>
        <v>99</v>
      </c>
      <c r="F29" s="43">
        <f t="shared" si="0"/>
        <v>221</v>
      </c>
    </row>
    <row r="30" spans="2:6" ht="13.5" customHeight="1" x14ac:dyDescent="0.2">
      <c r="B30" s="41" t="s">
        <v>37</v>
      </c>
      <c r="C30" s="46">
        <f>Calcs!J220</f>
        <v>973</v>
      </c>
      <c r="D30" s="46">
        <f>Calcs!K220</f>
        <v>323</v>
      </c>
      <c r="E30" s="46">
        <f>Calcs!L220</f>
        <v>124</v>
      </c>
      <c r="F30" s="43">
        <f t="shared" si="0"/>
        <v>447</v>
      </c>
    </row>
    <row r="31" spans="2:6" ht="13.5" customHeight="1" x14ac:dyDescent="0.2">
      <c r="B31" s="41" t="s">
        <v>38</v>
      </c>
      <c r="C31" s="46">
        <f>Calcs!J221</f>
        <v>683</v>
      </c>
      <c r="D31" s="46">
        <f>Calcs!K221</f>
        <v>235</v>
      </c>
      <c r="E31" s="46">
        <f>Calcs!L221</f>
        <v>80</v>
      </c>
      <c r="F31" s="43">
        <f t="shared" si="0"/>
        <v>315</v>
      </c>
    </row>
    <row r="32" spans="2:6" ht="13.5" customHeight="1" x14ac:dyDescent="0.2">
      <c r="B32" s="41" t="s">
        <v>39</v>
      </c>
      <c r="C32" s="46">
        <f>Calcs!J222</f>
        <v>736</v>
      </c>
      <c r="D32" s="46">
        <f>Calcs!K222</f>
        <v>118</v>
      </c>
      <c r="E32" s="46">
        <f>Calcs!L222</f>
        <v>94</v>
      </c>
      <c r="F32" s="43">
        <f t="shared" si="0"/>
        <v>212</v>
      </c>
    </row>
    <row r="33" spans="1:62" s="47" customFormat="1" x14ac:dyDescent="0.2">
      <c r="B33" s="48"/>
      <c r="C33" s="48"/>
      <c r="D33" s="48"/>
      <c r="E33" s="48"/>
      <c r="F33" s="48"/>
    </row>
    <row r="34" spans="1:62" s="47" customFormat="1" ht="10.15" customHeight="1" x14ac:dyDescent="0.2">
      <c r="B34" s="48"/>
      <c r="C34" s="48"/>
      <c r="D34" s="48"/>
      <c r="E34" s="48"/>
      <c r="F34" s="48"/>
      <c r="O34" s="73" t="s">
        <v>96</v>
      </c>
    </row>
    <row r="35" spans="1:62" s="47" customFormat="1" x14ac:dyDescent="0.2">
      <c r="B35" s="48"/>
      <c r="C35" s="48"/>
      <c r="D35" s="48"/>
      <c r="E35" s="48"/>
      <c r="F35" s="48"/>
    </row>
    <row r="36" spans="1:62" s="47" customFormat="1" x14ac:dyDescent="0.2">
      <c r="B36" s="48"/>
      <c r="C36" s="48"/>
      <c r="D36" s="48"/>
      <c r="E36" s="48"/>
      <c r="F36" s="48"/>
    </row>
    <row r="37" spans="1:62" s="37" customFormat="1" x14ac:dyDescent="0.2">
      <c r="A37" s="47"/>
      <c r="B37" s="48"/>
      <c r="C37" s="48"/>
      <c r="D37" s="48"/>
      <c r="E37" s="48"/>
      <c r="F37" s="48"/>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row>
    <row r="38" spans="1:62" s="37" customFormat="1" x14ac:dyDescent="0.2">
      <c r="A38" s="47"/>
      <c r="B38" s="48"/>
      <c r="C38" s="48"/>
      <c r="D38" s="48"/>
      <c r="E38" s="48"/>
      <c r="F38" s="48"/>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row>
    <row r="39" spans="1:62" s="37" customFormat="1" x14ac:dyDescent="0.2">
      <c r="A39" s="47"/>
      <c r="B39" s="48"/>
      <c r="C39" s="48"/>
      <c r="D39" s="48"/>
      <c r="E39" s="48"/>
      <c r="F39" s="48"/>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row>
    <row r="40" spans="1:62" s="37" customFormat="1" x14ac:dyDescent="0.2">
      <c r="A40" s="47"/>
      <c r="B40" s="48"/>
      <c r="C40" s="48"/>
      <c r="D40" s="48"/>
      <c r="E40" s="48"/>
      <c r="F40" s="48"/>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row>
    <row r="41" spans="1:62" s="37" customFormat="1" x14ac:dyDescent="0.2">
      <c r="A41" s="47"/>
      <c r="B41" s="48"/>
      <c r="C41" s="48"/>
      <c r="D41" s="48"/>
      <c r="E41" s="48"/>
      <c r="F41" s="48"/>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row>
    <row r="42" spans="1:62" s="37" customFormat="1" x14ac:dyDescent="0.2">
      <c r="A42" s="47"/>
      <c r="B42" s="48"/>
      <c r="C42" s="48"/>
      <c r="D42" s="48"/>
      <c r="E42" s="48"/>
      <c r="F42" s="48"/>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row>
    <row r="43" spans="1:62" s="37" customFormat="1" x14ac:dyDescent="0.2">
      <c r="A43" s="47"/>
      <c r="B43" s="48"/>
      <c r="C43" s="48"/>
      <c r="D43" s="48"/>
      <c r="E43" s="48"/>
      <c r="F43" s="48"/>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row>
    <row r="44" spans="1:62" s="37" customFormat="1" x14ac:dyDescent="0.2">
      <c r="A44" s="47"/>
      <c r="B44" s="48"/>
      <c r="C44" s="48"/>
      <c r="D44" s="48"/>
      <c r="E44" s="48"/>
      <c r="F44" s="48"/>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row>
    <row r="45" spans="1:62" s="47" customFormat="1" x14ac:dyDescent="0.2">
      <c r="B45" s="48"/>
      <c r="C45" s="48"/>
      <c r="D45" s="48"/>
      <c r="E45" s="48"/>
      <c r="F45" s="48"/>
    </row>
    <row r="46" spans="1:62" s="47" customFormat="1" x14ac:dyDescent="0.2">
      <c r="B46" s="48"/>
      <c r="C46" s="48"/>
      <c r="D46" s="48"/>
      <c r="E46" s="48"/>
      <c r="F46" s="48"/>
    </row>
    <row r="47" spans="1:62" s="47" customFormat="1" x14ac:dyDescent="0.2">
      <c r="B47" s="48"/>
      <c r="C47" s="48"/>
      <c r="D47" s="48"/>
      <c r="E47" s="48"/>
      <c r="F47" s="48"/>
    </row>
    <row r="48" spans="1:62" s="47" customFormat="1" x14ac:dyDescent="0.2">
      <c r="B48" s="48"/>
      <c r="C48" s="48"/>
      <c r="D48" s="48"/>
      <c r="E48" s="48"/>
      <c r="F48" s="48"/>
    </row>
    <row r="49" spans="2:6" s="47" customFormat="1" x14ac:dyDescent="0.2">
      <c r="B49" s="48"/>
      <c r="C49" s="48"/>
      <c r="D49" s="48"/>
      <c r="E49" s="48"/>
      <c r="F49" s="48"/>
    </row>
    <row r="50" spans="2:6" s="47" customFormat="1" x14ac:dyDescent="0.2">
      <c r="B50" s="48"/>
      <c r="C50" s="48"/>
      <c r="D50" s="48"/>
      <c r="E50" s="48"/>
      <c r="F50" s="48"/>
    </row>
    <row r="51" spans="2:6" s="47" customFormat="1" x14ac:dyDescent="0.2">
      <c r="B51" s="48"/>
      <c r="C51" s="48"/>
      <c r="D51" s="48"/>
      <c r="E51" s="48"/>
      <c r="F51" s="48"/>
    </row>
    <row r="52" spans="2:6" s="47" customFormat="1" x14ac:dyDescent="0.2">
      <c r="B52" s="48"/>
      <c r="C52" s="48"/>
      <c r="D52" s="48"/>
      <c r="E52" s="48"/>
      <c r="F52" s="48"/>
    </row>
    <row r="53" spans="2:6" s="47" customFormat="1" x14ac:dyDescent="0.2">
      <c r="B53" s="48"/>
      <c r="C53" s="48"/>
      <c r="D53" s="48"/>
      <c r="E53" s="48"/>
      <c r="F53" s="48"/>
    </row>
    <row r="54" spans="2:6" s="47" customFormat="1" x14ac:dyDescent="0.2">
      <c r="B54" s="48"/>
      <c r="C54" s="48"/>
      <c r="D54" s="48"/>
      <c r="E54" s="48"/>
      <c r="F54" s="48"/>
    </row>
    <row r="55" spans="2:6" s="47" customFormat="1" x14ac:dyDescent="0.2">
      <c r="B55" s="48"/>
      <c r="C55" s="48"/>
      <c r="D55" s="48"/>
      <c r="E55" s="48"/>
      <c r="F55" s="48"/>
    </row>
    <row r="56" spans="2:6" s="47" customFormat="1" x14ac:dyDescent="0.2">
      <c r="B56" s="48"/>
      <c r="C56" s="48"/>
      <c r="D56" s="48"/>
      <c r="E56" s="48"/>
      <c r="F56" s="48"/>
    </row>
    <row r="57" spans="2:6" s="47" customFormat="1" x14ac:dyDescent="0.2">
      <c r="B57" s="48"/>
      <c r="C57" s="48"/>
      <c r="D57" s="48"/>
      <c r="E57" s="48"/>
      <c r="F57" s="48"/>
    </row>
    <row r="58" spans="2:6" s="47" customFormat="1" x14ac:dyDescent="0.2">
      <c r="B58" s="48"/>
      <c r="C58" s="48"/>
      <c r="D58" s="48"/>
      <c r="E58" s="48"/>
      <c r="F58" s="48"/>
    </row>
    <row r="59" spans="2:6" s="47" customFormat="1" x14ac:dyDescent="0.2">
      <c r="B59" s="48"/>
      <c r="C59" s="48"/>
      <c r="D59" s="48"/>
      <c r="E59" s="48"/>
      <c r="F59" s="48"/>
    </row>
    <row r="60" spans="2:6" s="47" customFormat="1" x14ac:dyDescent="0.2">
      <c r="B60" s="48"/>
      <c r="C60" s="48"/>
      <c r="D60" s="48"/>
      <c r="E60" s="48"/>
      <c r="F60" s="48"/>
    </row>
    <row r="61" spans="2:6" s="47" customFormat="1" x14ac:dyDescent="0.2">
      <c r="B61" s="48"/>
      <c r="C61" s="48"/>
      <c r="D61" s="48"/>
      <c r="E61" s="48"/>
      <c r="F61" s="48"/>
    </row>
    <row r="62" spans="2:6" s="47" customFormat="1" x14ac:dyDescent="0.2">
      <c r="B62" s="48"/>
      <c r="C62" s="48"/>
      <c r="D62" s="48"/>
      <c r="E62" s="48"/>
      <c r="F62" s="48"/>
    </row>
    <row r="63" spans="2:6" s="47" customFormat="1" x14ac:dyDescent="0.2">
      <c r="B63" s="48"/>
      <c r="C63" s="48"/>
      <c r="D63" s="48"/>
      <c r="E63" s="48"/>
      <c r="F63" s="48"/>
    </row>
    <row r="64" spans="2:6" s="47" customFormat="1" x14ac:dyDescent="0.2">
      <c r="B64" s="48"/>
      <c r="C64" s="48"/>
      <c r="D64" s="48"/>
      <c r="E64" s="48"/>
      <c r="F64" s="48"/>
    </row>
    <row r="65" spans="2:6" s="47" customFormat="1" x14ac:dyDescent="0.2">
      <c r="B65" s="48"/>
      <c r="C65" s="48"/>
      <c r="D65" s="48"/>
      <c r="E65" s="48"/>
      <c r="F65" s="48"/>
    </row>
    <row r="66" spans="2:6" s="47" customFormat="1" x14ac:dyDescent="0.2">
      <c r="B66" s="48"/>
      <c r="C66" s="48"/>
      <c r="D66" s="48"/>
      <c r="E66" s="48"/>
      <c r="F66" s="48"/>
    </row>
    <row r="67" spans="2:6" s="47" customFormat="1" x14ac:dyDescent="0.2">
      <c r="B67" s="48"/>
      <c r="C67" s="48"/>
      <c r="D67" s="48"/>
      <c r="E67" s="48"/>
      <c r="F67" s="48"/>
    </row>
    <row r="68" spans="2:6" s="47" customFormat="1" x14ac:dyDescent="0.2">
      <c r="B68" s="48"/>
      <c r="C68" s="48"/>
      <c r="D68" s="48"/>
      <c r="E68" s="48"/>
      <c r="F68" s="48"/>
    </row>
    <row r="69" spans="2:6" s="47" customFormat="1" x14ac:dyDescent="0.2">
      <c r="B69" s="48"/>
      <c r="C69" s="48"/>
      <c r="D69" s="48"/>
      <c r="E69" s="48"/>
      <c r="F69" s="48"/>
    </row>
    <row r="70" spans="2:6" s="47" customFormat="1" x14ac:dyDescent="0.2">
      <c r="B70" s="48"/>
      <c r="C70" s="48"/>
      <c r="D70" s="48"/>
      <c r="E70" s="48"/>
      <c r="F70" s="48"/>
    </row>
    <row r="71" spans="2:6" s="47" customFormat="1" x14ac:dyDescent="0.2">
      <c r="B71" s="48"/>
      <c r="C71" s="48"/>
      <c r="D71" s="48"/>
      <c r="E71" s="48"/>
      <c r="F71" s="48"/>
    </row>
    <row r="72" spans="2:6" s="47" customFormat="1" x14ac:dyDescent="0.2">
      <c r="B72" s="48"/>
      <c r="C72" s="48"/>
      <c r="D72" s="48"/>
      <c r="E72" s="48"/>
      <c r="F72" s="48"/>
    </row>
    <row r="73" spans="2:6" s="47" customFormat="1" x14ac:dyDescent="0.2">
      <c r="B73" s="48"/>
      <c r="C73" s="48"/>
      <c r="D73" s="48"/>
      <c r="E73" s="48"/>
      <c r="F73" s="48"/>
    </row>
    <row r="74" spans="2:6" s="47" customFormat="1" x14ac:dyDescent="0.2">
      <c r="B74" s="48"/>
      <c r="C74" s="48"/>
      <c r="D74" s="48"/>
      <c r="E74" s="48"/>
      <c r="F74" s="48"/>
    </row>
    <row r="75" spans="2:6" s="47" customFormat="1" x14ac:dyDescent="0.2">
      <c r="B75" s="48"/>
      <c r="C75" s="48"/>
      <c r="D75" s="48"/>
      <c r="E75" s="48"/>
      <c r="F75" s="48"/>
    </row>
    <row r="76" spans="2:6" s="47" customFormat="1" x14ac:dyDescent="0.2">
      <c r="B76" s="48"/>
      <c r="C76" s="48"/>
      <c r="D76" s="48"/>
      <c r="E76" s="48"/>
      <c r="F76" s="48"/>
    </row>
    <row r="77" spans="2:6" s="47" customFormat="1" x14ac:dyDescent="0.2">
      <c r="B77" s="48"/>
      <c r="C77" s="48"/>
      <c r="D77" s="48"/>
      <c r="E77" s="48"/>
      <c r="F77" s="48"/>
    </row>
    <row r="78" spans="2:6" s="47" customFormat="1" x14ac:dyDescent="0.2">
      <c r="B78" s="48"/>
      <c r="C78" s="48"/>
      <c r="D78" s="48"/>
      <c r="E78" s="48"/>
      <c r="F78" s="48"/>
    </row>
    <row r="79" spans="2:6" s="47" customFormat="1" x14ac:dyDescent="0.2">
      <c r="B79" s="48"/>
      <c r="C79" s="48"/>
      <c r="D79" s="48"/>
      <c r="E79" s="48"/>
      <c r="F79" s="48"/>
    </row>
    <row r="80" spans="2:6" s="47" customFormat="1" x14ac:dyDescent="0.2">
      <c r="B80" s="48"/>
      <c r="C80" s="48"/>
      <c r="D80" s="48"/>
      <c r="E80" s="48"/>
      <c r="F80" s="48"/>
    </row>
    <row r="81" spans="2:6" s="47" customFormat="1" x14ac:dyDescent="0.2">
      <c r="B81" s="48"/>
      <c r="C81" s="48"/>
      <c r="D81" s="48"/>
      <c r="E81" s="48"/>
      <c r="F81" s="48"/>
    </row>
    <row r="82" spans="2:6" s="47" customFormat="1" x14ac:dyDescent="0.2">
      <c r="B82" s="48"/>
      <c r="C82" s="48"/>
      <c r="D82" s="48"/>
      <c r="E82" s="48"/>
      <c r="F82" s="48"/>
    </row>
    <row r="83" spans="2:6" s="47" customFormat="1" x14ac:dyDescent="0.2">
      <c r="B83" s="48"/>
      <c r="C83" s="48"/>
      <c r="D83" s="48"/>
      <c r="E83" s="48"/>
      <c r="F83" s="48"/>
    </row>
    <row r="84" spans="2:6" s="47" customFormat="1" x14ac:dyDescent="0.2">
      <c r="B84" s="48"/>
      <c r="C84" s="48"/>
      <c r="D84" s="48"/>
      <c r="E84" s="48"/>
      <c r="F84" s="48"/>
    </row>
    <row r="85" spans="2:6" s="47" customFormat="1" x14ac:dyDescent="0.2">
      <c r="B85" s="48"/>
      <c r="C85" s="48"/>
      <c r="D85" s="48"/>
      <c r="E85" s="48"/>
      <c r="F85" s="48"/>
    </row>
    <row r="86" spans="2:6" s="47" customFormat="1" x14ac:dyDescent="0.2">
      <c r="B86" s="48"/>
      <c r="C86" s="48"/>
      <c r="D86" s="48"/>
      <c r="E86" s="48"/>
      <c r="F86" s="48"/>
    </row>
    <row r="87" spans="2:6" s="47" customFormat="1" x14ac:dyDescent="0.2">
      <c r="B87" s="48"/>
      <c r="C87" s="48"/>
      <c r="D87" s="48"/>
      <c r="E87" s="48"/>
      <c r="F87" s="48"/>
    </row>
    <row r="88" spans="2:6" s="47" customFormat="1" x14ac:dyDescent="0.2">
      <c r="B88" s="48"/>
      <c r="C88" s="48"/>
      <c r="D88" s="48"/>
      <c r="E88" s="48"/>
      <c r="F88" s="48"/>
    </row>
    <row r="89" spans="2:6" s="47" customFormat="1" x14ac:dyDescent="0.2">
      <c r="B89" s="48"/>
      <c r="C89" s="48"/>
      <c r="D89" s="48"/>
      <c r="E89" s="48"/>
      <c r="F89" s="48"/>
    </row>
    <row r="90" spans="2:6" s="47" customFormat="1" x14ac:dyDescent="0.2">
      <c r="B90" s="48"/>
      <c r="C90" s="48"/>
      <c r="D90" s="48"/>
      <c r="E90" s="48"/>
      <c r="F90" s="48"/>
    </row>
    <row r="91" spans="2:6" s="47" customFormat="1" x14ac:dyDescent="0.2">
      <c r="B91" s="48"/>
      <c r="C91" s="48"/>
      <c r="D91" s="48"/>
      <c r="E91" s="48"/>
      <c r="F91" s="48"/>
    </row>
    <row r="92" spans="2:6" s="47" customFormat="1" x14ac:dyDescent="0.2">
      <c r="B92" s="48"/>
      <c r="C92" s="48"/>
      <c r="D92" s="48"/>
      <c r="E92" s="48"/>
      <c r="F92" s="48"/>
    </row>
    <row r="93" spans="2:6" s="47" customFormat="1" x14ac:dyDescent="0.2">
      <c r="B93" s="48"/>
      <c r="C93" s="48"/>
      <c r="D93" s="48"/>
      <c r="E93" s="48"/>
      <c r="F93" s="48"/>
    </row>
    <row r="94" spans="2:6" s="47" customFormat="1" x14ac:dyDescent="0.2">
      <c r="B94" s="48"/>
      <c r="C94" s="48"/>
      <c r="D94" s="48"/>
      <c r="E94" s="48"/>
      <c r="F94" s="48"/>
    </row>
    <row r="95" spans="2:6" s="47" customFormat="1" x14ac:dyDescent="0.2">
      <c r="B95" s="48"/>
      <c r="C95" s="48"/>
      <c r="D95" s="48"/>
      <c r="E95" s="48"/>
      <c r="F95" s="48"/>
    </row>
    <row r="96" spans="2:6" s="47" customFormat="1" x14ac:dyDescent="0.2">
      <c r="B96" s="48"/>
      <c r="C96" s="48"/>
      <c r="D96" s="48"/>
      <c r="E96" s="48"/>
      <c r="F96" s="48"/>
    </row>
    <row r="97" spans="2:6" s="47" customFormat="1" x14ac:dyDescent="0.2">
      <c r="B97" s="48"/>
      <c r="C97" s="48"/>
      <c r="D97" s="48"/>
      <c r="E97" s="48"/>
      <c r="F97" s="48"/>
    </row>
    <row r="98" spans="2:6" s="47" customFormat="1" x14ac:dyDescent="0.2">
      <c r="B98" s="48"/>
      <c r="C98" s="48"/>
      <c r="D98" s="48"/>
      <c r="E98" s="48"/>
      <c r="F98" s="48"/>
    </row>
    <row r="99" spans="2:6" s="47" customFormat="1" x14ac:dyDescent="0.2">
      <c r="B99" s="48"/>
      <c r="C99" s="48"/>
      <c r="D99" s="48"/>
      <c r="E99" s="48"/>
      <c r="F99" s="48"/>
    </row>
    <row r="100" spans="2:6" s="47" customFormat="1" x14ac:dyDescent="0.2">
      <c r="B100" s="48"/>
      <c r="C100" s="48"/>
      <c r="D100" s="48"/>
      <c r="E100" s="48"/>
      <c r="F100" s="48"/>
    </row>
    <row r="101" spans="2:6" s="47" customFormat="1" x14ac:dyDescent="0.2">
      <c r="B101" s="48"/>
      <c r="C101" s="48"/>
      <c r="D101" s="48"/>
      <c r="E101" s="48"/>
      <c r="F101" s="48"/>
    </row>
    <row r="102" spans="2:6" s="47" customFormat="1" x14ac:dyDescent="0.2">
      <c r="B102" s="48"/>
      <c r="C102" s="48"/>
      <c r="D102" s="48"/>
      <c r="E102" s="48"/>
      <c r="F102" s="48"/>
    </row>
    <row r="103" spans="2:6" s="47" customFormat="1" x14ac:dyDescent="0.2">
      <c r="B103" s="48"/>
      <c r="C103" s="48"/>
      <c r="D103" s="48"/>
      <c r="E103" s="48"/>
      <c r="F103" s="48"/>
    </row>
    <row r="104" spans="2:6" s="47" customFormat="1" x14ac:dyDescent="0.2">
      <c r="B104" s="48"/>
      <c r="C104" s="48"/>
      <c r="D104" s="48"/>
      <c r="E104" s="48"/>
      <c r="F104" s="48"/>
    </row>
    <row r="105" spans="2:6" s="47" customFormat="1" x14ac:dyDescent="0.2">
      <c r="B105" s="48"/>
      <c r="C105" s="48"/>
      <c r="D105" s="48"/>
      <c r="E105" s="48"/>
      <c r="F105" s="48"/>
    </row>
    <row r="106" spans="2:6" s="47" customFormat="1" x14ac:dyDescent="0.2">
      <c r="B106" s="48"/>
      <c r="C106" s="48"/>
      <c r="D106" s="48"/>
      <c r="E106" s="48"/>
      <c r="F106" s="48"/>
    </row>
    <row r="107" spans="2:6" s="47" customFormat="1" x14ac:dyDescent="0.2">
      <c r="B107" s="48"/>
      <c r="C107" s="48"/>
      <c r="D107" s="48"/>
      <c r="E107" s="48"/>
      <c r="F107" s="48"/>
    </row>
    <row r="108" spans="2:6" s="47" customFormat="1" x14ac:dyDescent="0.2">
      <c r="B108" s="48"/>
      <c r="C108" s="48"/>
      <c r="D108" s="48"/>
      <c r="E108" s="48"/>
      <c r="F108" s="48"/>
    </row>
    <row r="109" spans="2:6" s="47" customFormat="1" x14ac:dyDescent="0.2">
      <c r="B109" s="48"/>
      <c r="C109" s="48"/>
      <c r="D109" s="48"/>
      <c r="E109" s="48"/>
      <c r="F109" s="48"/>
    </row>
    <row r="110" spans="2:6" s="47" customFormat="1" x14ac:dyDescent="0.2">
      <c r="B110" s="48"/>
      <c r="C110" s="48"/>
      <c r="D110" s="48"/>
      <c r="E110" s="48"/>
      <c r="F110" s="48"/>
    </row>
    <row r="111" spans="2:6" s="47" customFormat="1" x14ac:dyDescent="0.2">
      <c r="B111" s="48"/>
      <c r="C111" s="48"/>
      <c r="D111" s="48"/>
      <c r="E111" s="48"/>
      <c r="F111" s="48"/>
    </row>
    <row r="112" spans="2:6" s="47" customFormat="1" x14ac:dyDescent="0.2">
      <c r="B112" s="48"/>
      <c r="C112" s="48"/>
      <c r="D112" s="48"/>
      <c r="E112" s="48"/>
      <c r="F112" s="48"/>
    </row>
    <row r="113" spans="2:6" s="47" customFormat="1" x14ac:dyDescent="0.2">
      <c r="B113" s="48"/>
      <c r="C113" s="48"/>
      <c r="D113" s="48"/>
      <c r="E113" s="48"/>
      <c r="F113" s="48"/>
    </row>
    <row r="114" spans="2:6" s="47" customFormat="1" x14ac:dyDescent="0.2">
      <c r="B114" s="48"/>
      <c r="C114" s="48"/>
      <c r="D114" s="48"/>
      <c r="E114" s="48"/>
      <c r="F114" s="48"/>
    </row>
    <row r="115" spans="2:6" s="47" customFormat="1" x14ac:dyDescent="0.2">
      <c r="B115" s="48"/>
      <c r="C115" s="48"/>
      <c r="D115" s="48"/>
      <c r="E115" s="48"/>
      <c r="F115" s="48"/>
    </row>
    <row r="116" spans="2:6" s="47" customFormat="1" x14ac:dyDescent="0.2">
      <c r="B116" s="48"/>
      <c r="C116" s="48"/>
      <c r="D116" s="48"/>
      <c r="E116" s="48"/>
      <c r="F116" s="48"/>
    </row>
    <row r="117" spans="2:6" s="47" customFormat="1" x14ac:dyDescent="0.2">
      <c r="B117" s="48"/>
      <c r="C117" s="48"/>
      <c r="D117" s="48"/>
      <c r="E117" s="48"/>
      <c r="F117" s="48"/>
    </row>
    <row r="118" spans="2:6" s="47" customFormat="1" x14ac:dyDescent="0.2">
      <c r="B118" s="48"/>
      <c r="C118" s="48"/>
      <c r="D118" s="48"/>
      <c r="E118" s="48"/>
      <c r="F118" s="48"/>
    </row>
    <row r="119" spans="2:6" s="47" customFormat="1" x14ac:dyDescent="0.2">
      <c r="B119" s="48"/>
      <c r="C119" s="48"/>
      <c r="D119" s="48"/>
      <c r="E119" s="48"/>
      <c r="F119" s="48"/>
    </row>
    <row r="120" spans="2:6" s="47" customFormat="1" x14ac:dyDescent="0.2">
      <c r="B120" s="48"/>
      <c r="C120" s="48"/>
      <c r="D120" s="48"/>
      <c r="E120" s="48"/>
      <c r="F120" s="48"/>
    </row>
    <row r="121" spans="2:6" s="47" customFormat="1" x14ac:dyDescent="0.2">
      <c r="B121" s="48"/>
      <c r="C121" s="48"/>
      <c r="D121" s="48"/>
      <c r="E121" s="48"/>
      <c r="F121" s="48"/>
    </row>
    <row r="122" spans="2:6" s="47" customFormat="1" x14ac:dyDescent="0.2">
      <c r="B122" s="48"/>
      <c r="C122" s="48"/>
      <c r="D122" s="48"/>
      <c r="E122" s="48"/>
      <c r="F122" s="48"/>
    </row>
    <row r="123" spans="2:6" s="47" customFormat="1" x14ac:dyDescent="0.2">
      <c r="B123" s="48"/>
      <c r="C123" s="48"/>
      <c r="D123" s="48"/>
      <c r="E123" s="48"/>
      <c r="F123" s="48"/>
    </row>
    <row r="124" spans="2:6" s="47" customFormat="1" x14ac:dyDescent="0.2">
      <c r="B124" s="48"/>
      <c r="C124" s="48"/>
      <c r="D124" s="48"/>
      <c r="E124" s="48"/>
      <c r="F124" s="48"/>
    </row>
    <row r="125" spans="2:6" s="47" customFormat="1" x14ac:dyDescent="0.2">
      <c r="B125" s="48"/>
      <c r="C125" s="48"/>
      <c r="D125" s="48"/>
      <c r="E125" s="48"/>
      <c r="F125" s="48"/>
    </row>
    <row r="126" spans="2:6" s="47" customFormat="1" x14ac:dyDescent="0.2">
      <c r="B126" s="48"/>
      <c r="C126" s="48"/>
      <c r="D126" s="48"/>
      <c r="E126" s="48"/>
      <c r="F126" s="48"/>
    </row>
    <row r="127" spans="2:6" s="47" customFormat="1" x14ac:dyDescent="0.2">
      <c r="B127" s="48"/>
      <c r="C127" s="48"/>
      <c r="D127" s="48"/>
      <c r="E127" s="48"/>
      <c r="F127" s="48"/>
    </row>
    <row r="128" spans="2:6" s="47" customFormat="1" x14ac:dyDescent="0.2">
      <c r="B128" s="48"/>
      <c r="C128" s="48"/>
      <c r="D128" s="48"/>
      <c r="E128" s="48"/>
      <c r="F128" s="48"/>
    </row>
    <row r="129" spans="2:6" s="47" customFormat="1" x14ac:dyDescent="0.2">
      <c r="B129" s="48"/>
      <c r="C129" s="48"/>
      <c r="D129" s="48"/>
      <c r="E129" s="48"/>
      <c r="F129" s="48"/>
    </row>
    <row r="130" spans="2:6" s="47" customFormat="1" x14ac:dyDescent="0.2">
      <c r="B130" s="48"/>
      <c r="C130" s="48"/>
      <c r="D130" s="48"/>
      <c r="E130" s="48"/>
      <c r="F130" s="48"/>
    </row>
    <row r="131" spans="2:6" s="47" customFormat="1" x14ac:dyDescent="0.2">
      <c r="B131" s="48"/>
      <c r="C131" s="48"/>
      <c r="D131" s="48"/>
      <c r="E131" s="48"/>
      <c r="F131" s="48"/>
    </row>
    <row r="132" spans="2:6" s="47" customFormat="1" x14ac:dyDescent="0.2">
      <c r="B132" s="48"/>
      <c r="C132" s="48"/>
      <c r="D132" s="48"/>
      <c r="E132" s="48"/>
      <c r="F132" s="48"/>
    </row>
    <row r="133" spans="2:6" s="47" customFormat="1" x14ac:dyDescent="0.2">
      <c r="B133" s="48"/>
      <c r="C133" s="48"/>
      <c r="D133" s="48"/>
      <c r="E133" s="48"/>
      <c r="F133" s="48"/>
    </row>
    <row r="134" spans="2:6" s="47" customFormat="1" x14ac:dyDescent="0.2">
      <c r="B134" s="48"/>
      <c r="C134" s="48"/>
      <c r="D134" s="48"/>
      <c r="E134" s="48"/>
      <c r="F134" s="48"/>
    </row>
    <row r="135" spans="2:6" s="47" customFormat="1" x14ac:dyDescent="0.2">
      <c r="B135" s="48"/>
      <c r="C135" s="48"/>
      <c r="D135" s="48"/>
      <c r="E135" s="48"/>
      <c r="F135" s="48"/>
    </row>
    <row r="136" spans="2:6" s="47" customFormat="1" x14ac:dyDescent="0.2">
      <c r="B136" s="48"/>
      <c r="C136" s="48"/>
      <c r="D136" s="48"/>
      <c r="E136" s="48"/>
      <c r="F136" s="48"/>
    </row>
    <row r="137" spans="2:6" s="47" customFormat="1" x14ac:dyDescent="0.2">
      <c r="B137" s="48"/>
      <c r="C137" s="48"/>
      <c r="D137" s="48"/>
      <c r="E137" s="48"/>
      <c r="F137" s="48"/>
    </row>
    <row r="138" spans="2:6" s="47" customFormat="1" x14ac:dyDescent="0.2">
      <c r="B138" s="48"/>
      <c r="C138" s="48"/>
      <c r="D138" s="48"/>
      <c r="E138" s="48"/>
      <c r="F138" s="48"/>
    </row>
    <row r="139" spans="2:6" s="47" customFormat="1" x14ac:dyDescent="0.2">
      <c r="B139" s="48"/>
      <c r="C139" s="48"/>
      <c r="D139" s="48"/>
      <c r="E139" s="48"/>
      <c r="F139" s="48"/>
    </row>
    <row r="140" spans="2:6" s="47" customFormat="1" x14ac:dyDescent="0.2">
      <c r="B140" s="48"/>
      <c r="C140" s="48"/>
      <c r="D140" s="48"/>
      <c r="E140" s="48"/>
      <c r="F140" s="48"/>
    </row>
    <row r="141" spans="2:6" s="47" customFormat="1" x14ac:dyDescent="0.2">
      <c r="B141" s="48"/>
      <c r="C141" s="48"/>
      <c r="D141" s="48"/>
      <c r="E141" s="48"/>
      <c r="F141" s="48"/>
    </row>
    <row r="142" spans="2:6" s="47" customFormat="1" x14ac:dyDescent="0.2">
      <c r="B142" s="48"/>
      <c r="C142" s="48"/>
      <c r="D142" s="48"/>
      <c r="E142" s="48"/>
      <c r="F142" s="48"/>
    </row>
    <row r="143" spans="2:6" s="47" customFormat="1" x14ac:dyDescent="0.2">
      <c r="B143" s="48"/>
      <c r="C143" s="48"/>
      <c r="D143" s="48"/>
      <c r="E143" s="48"/>
      <c r="F143" s="48"/>
    </row>
    <row r="144" spans="2:6" s="47" customFormat="1" x14ac:dyDescent="0.2">
      <c r="B144" s="48"/>
      <c r="C144" s="48"/>
      <c r="D144" s="48"/>
      <c r="E144" s="48"/>
      <c r="F144" s="48"/>
    </row>
    <row r="145" spans="2:6" s="47" customFormat="1" x14ac:dyDescent="0.2">
      <c r="B145" s="48"/>
      <c r="C145" s="48"/>
      <c r="D145" s="48"/>
      <c r="E145" s="48"/>
      <c r="F145" s="48"/>
    </row>
    <row r="146" spans="2:6" s="47" customFormat="1" x14ac:dyDescent="0.2">
      <c r="B146" s="48"/>
      <c r="C146" s="48"/>
      <c r="D146" s="48"/>
      <c r="E146" s="48"/>
      <c r="F146" s="48"/>
    </row>
    <row r="147" spans="2:6" s="47" customFormat="1" x14ac:dyDescent="0.2">
      <c r="B147" s="48"/>
      <c r="C147" s="48"/>
      <c r="D147" s="48"/>
      <c r="E147" s="48"/>
      <c r="F147" s="48"/>
    </row>
    <row r="148" spans="2:6" s="47" customFormat="1" x14ac:dyDescent="0.2">
      <c r="B148" s="48"/>
      <c r="C148" s="48"/>
      <c r="D148" s="48"/>
      <c r="E148" s="48"/>
      <c r="F148" s="48"/>
    </row>
    <row r="149" spans="2:6" s="47" customFormat="1" x14ac:dyDescent="0.2">
      <c r="B149" s="48"/>
      <c r="C149" s="48"/>
      <c r="D149" s="48"/>
      <c r="E149" s="48"/>
      <c r="F149" s="48"/>
    </row>
    <row r="150" spans="2:6" s="47" customFormat="1" x14ac:dyDescent="0.2">
      <c r="B150" s="48"/>
      <c r="C150" s="48"/>
      <c r="D150" s="48"/>
      <c r="E150" s="48"/>
      <c r="F150" s="48"/>
    </row>
    <row r="151" spans="2:6" s="47" customFormat="1" x14ac:dyDescent="0.2">
      <c r="B151" s="48"/>
      <c r="C151" s="48"/>
      <c r="D151" s="48"/>
      <c r="E151" s="48"/>
      <c r="F151" s="48"/>
    </row>
    <row r="152" spans="2:6" s="47" customFormat="1" x14ac:dyDescent="0.2">
      <c r="B152" s="48"/>
      <c r="C152" s="48"/>
      <c r="D152" s="48"/>
      <c r="E152" s="48"/>
      <c r="F152" s="48"/>
    </row>
    <row r="153" spans="2:6" s="47" customFormat="1" x14ac:dyDescent="0.2">
      <c r="B153" s="48"/>
      <c r="C153" s="48"/>
      <c r="D153" s="48"/>
      <c r="E153" s="48"/>
      <c r="F153" s="48"/>
    </row>
    <row r="154" spans="2:6" s="47" customFormat="1" x14ac:dyDescent="0.2">
      <c r="B154" s="48"/>
      <c r="C154" s="48"/>
      <c r="D154" s="48"/>
      <c r="E154" s="48"/>
      <c r="F154" s="48"/>
    </row>
    <row r="155" spans="2:6" s="47" customFormat="1" x14ac:dyDescent="0.2">
      <c r="B155" s="48"/>
      <c r="C155" s="48"/>
      <c r="D155" s="48"/>
      <c r="E155" s="48"/>
      <c r="F155" s="48"/>
    </row>
    <row r="156" spans="2:6" s="47" customFormat="1" x14ac:dyDescent="0.2">
      <c r="B156" s="48"/>
      <c r="C156" s="48"/>
      <c r="D156" s="48"/>
      <c r="E156" s="48"/>
      <c r="F156" s="48"/>
    </row>
    <row r="157" spans="2:6" s="47" customFormat="1" x14ac:dyDescent="0.2">
      <c r="B157" s="48"/>
      <c r="C157" s="48"/>
      <c r="D157" s="48"/>
      <c r="E157" s="48"/>
      <c r="F157" s="48"/>
    </row>
    <row r="158" spans="2:6" s="47" customFormat="1" x14ac:dyDescent="0.2">
      <c r="B158" s="48"/>
      <c r="C158" s="48"/>
      <c r="D158" s="48"/>
      <c r="E158" s="48"/>
      <c r="F158" s="48"/>
    </row>
    <row r="159" spans="2:6" s="47" customFormat="1" x14ac:dyDescent="0.2">
      <c r="B159" s="48"/>
      <c r="C159" s="48"/>
      <c r="D159" s="48"/>
      <c r="E159" s="48"/>
      <c r="F159" s="48"/>
    </row>
    <row r="160" spans="2:6" s="47" customFormat="1" x14ac:dyDescent="0.2">
      <c r="B160" s="48"/>
      <c r="C160" s="48"/>
      <c r="D160" s="48"/>
      <c r="E160" s="48"/>
      <c r="F160" s="48"/>
    </row>
    <row r="161" spans="2:6" s="47" customFormat="1" x14ac:dyDescent="0.2">
      <c r="B161" s="48"/>
      <c r="C161" s="48"/>
      <c r="D161" s="48"/>
      <c r="E161" s="48"/>
      <c r="F161" s="48"/>
    </row>
    <row r="162" spans="2:6" s="47" customFormat="1" x14ac:dyDescent="0.2">
      <c r="B162" s="48"/>
      <c r="C162" s="48"/>
      <c r="D162" s="48"/>
      <c r="E162" s="48"/>
      <c r="F162" s="48"/>
    </row>
    <row r="163" spans="2:6" s="47" customFormat="1" x14ac:dyDescent="0.2">
      <c r="B163" s="48"/>
      <c r="C163" s="48"/>
      <c r="D163" s="48"/>
      <c r="E163" s="48"/>
      <c r="F163" s="48"/>
    </row>
    <row r="164" spans="2:6" s="47" customFormat="1" x14ac:dyDescent="0.2">
      <c r="B164" s="48"/>
      <c r="C164" s="48"/>
      <c r="D164" s="48"/>
      <c r="E164" s="48"/>
      <c r="F164" s="48"/>
    </row>
    <row r="165" spans="2:6" s="47" customFormat="1" x14ac:dyDescent="0.2">
      <c r="B165" s="48"/>
      <c r="C165" s="48"/>
      <c r="D165" s="48"/>
      <c r="E165" s="48"/>
      <c r="F165" s="48"/>
    </row>
    <row r="166" spans="2:6" s="47" customFormat="1" x14ac:dyDescent="0.2">
      <c r="B166" s="48"/>
      <c r="C166" s="48"/>
      <c r="D166" s="48"/>
      <c r="E166" s="48"/>
      <c r="F166" s="48"/>
    </row>
    <row r="167" spans="2:6" s="47" customFormat="1" x14ac:dyDescent="0.2">
      <c r="B167" s="48"/>
      <c r="C167" s="48"/>
      <c r="D167" s="48"/>
      <c r="E167" s="48"/>
      <c r="F167" s="48"/>
    </row>
    <row r="168" spans="2:6" s="47" customFormat="1" x14ac:dyDescent="0.2">
      <c r="B168" s="48"/>
      <c r="C168" s="48"/>
      <c r="D168" s="48"/>
      <c r="E168" s="48"/>
      <c r="F168" s="48"/>
    </row>
    <row r="169" spans="2:6" s="47" customFormat="1" x14ac:dyDescent="0.2">
      <c r="B169" s="48"/>
      <c r="C169" s="48"/>
      <c r="D169" s="48"/>
      <c r="E169" s="48"/>
      <c r="F169" s="48"/>
    </row>
    <row r="170" spans="2:6" s="47" customFormat="1" x14ac:dyDescent="0.2">
      <c r="B170" s="48"/>
      <c r="C170" s="48"/>
      <c r="D170" s="48"/>
      <c r="E170" s="48"/>
      <c r="F170" s="48"/>
    </row>
    <row r="171" spans="2:6" s="47" customFormat="1" x14ac:dyDescent="0.2">
      <c r="B171" s="48"/>
      <c r="C171" s="48"/>
      <c r="D171" s="48"/>
      <c r="E171" s="48"/>
      <c r="F171" s="48"/>
    </row>
    <row r="172" spans="2:6" s="47" customFormat="1" x14ac:dyDescent="0.2">
      <c r="B172" s="48"/>
      <c r="C172" s="48"/>
      <c r="D172" s="48"/>
      <c r="E172" s="48"/>
      <c r="F172" s="48"/>
    </row>
    <row r="173" spans="2:6" s="47" customFormat="1" x14ac:dyDescent="0.2">
      <c r="B173" s="48"/>
      <c r="C173" s="48"/>
      <c r="D173" s="48"/>
      <c r="E173" s="48"/>
      <c r="F173" s="48"/>
    </row>
    <row r="174" spans="2:6" s="47" customFormat="1" x14ac:dyDescent="0.2">
      <c r="B174" s="48"/>
      <c r="C174" s="48"/>
      <c r="D174" s="48"/>
      <c r="E174" s="48"/>
      <c r="F174" s="48"/>
    </row>
    <row r="175" spans="2:6" s="47" customFormat="1" x14ac:dyDescent="0.2">
      <c r="B175" s="48"/>
      <c r="C175" s="48"/>
      <c r="D175" s="48"/>
      <c r="E175" s="48"/>
      <c r="F175" s="48"/>
    </row>
    <row r="176" spans="2:6" s="47" customFormat="1" x14ac:dyDescent="0.2">
      <c r="B176" s="48"/>
      <c r="C176" s="48"/>
      <c r="D176" s="48"/>
      <c r="E176" s="48"/>
      <c r="F176" s="48"/>
    </row>
    <row r="177" spans="2:6" s="47" customFormat="1" x14ac:dyDescent="0.2">
      <c r="B177" s="48"/>
      <c r="C177" s="48"/>
      <c r="D177" s="48"/>
      <c r="E177" s="48"/>
      <c r="F177" s="48"/>
    </row>
    <row r="178" spans="2:6" s="47" customFormat="1" x14ac:dyDescent="0.2">
      <c r="B178" s="48"/>
      <c r="C178" s="48"/>
      <c r="D178" s="48"/>
      <c r="E178" s="48"/>
      <c r="F178" s="48"/>
    </row>
    <row r="179" spans="2:6" s="47" customFormat="1" x14ac:dyDescent="0.2">
      <c r="B179" s="48"/>
      <c r="C179" s="48"/>
      <c r="D179" s="48"/>
      <c r="E179" s="48"/>
      <c r="F179" s="48"/>
    </row>
    <row r="180" spans="2:6" s="47" customFormat="1" x14ac:dyDescent="0.2">
      <c r="B180" s="48"/>
      <c r="C180" s="48"/>
      <c r="D180" s="48"/>
      <c r="E180" s="48"/>
      <c r="F180" s="48"/>
    </row>
    <row r="181" spans="2:6" s="47" customFormat="1" x14ac:dyDescent="0.2">
      <c r="B181" s="48"/>
      <c r="C181" s="48"/>
      <c r="D181" s="48"/>
      <c r="E181" s="48"/>
      <c r="F181" s="48"/>
    </row>
    <row r="182" spans="2:6" s="47" customFormat="1" x14ac:dyDescent="0.2">
      <c r="B182" s="48"/>
      <c r="C182" s="48"/>
      <c r="D182" s="48"/>
      <c r="E182" s="48"/>
      <c r="F182" s="48"/>
    </row>
    <row r="183" spans="2:6" s="47" customFormat="1" x14ac:dyDescent="0.2">
      <c r="B183" s="48"/>
      <c r="C183" s="48"/>
      <c r="D183" s="48"/>
      <c r="E183" s="48"/>
      <c r="F183" s="48"/>
    </row>
    <row r="184" spans="2:6" s="47" customFormat="1" x14ac:dyDescent="0.2">
      <c r="B184" s="48"/>
      <c r="C184" s="48"/>
      <c r="D184" s="48"/>
      <c r="E184" s="48"/>
      <c r="F184" s="48"/>
    </row>
    <row r="185" spans="2:6" s="47" customFormat="1" x14ac:dyDescent="0.2">
      <c r="B185" s="48"/>
      <c r="C185" s="48"/>
      <c r="D185" s="48"/>
      <c r="E185" s="48"/>
      <c r="F185" s="48"/>
    </row>
    <row r="186" spans="2:6" s="47" customFormat="1" x14ac:dyDescent="0.2">
      <c r="B186" s="48"/>
      <c r="C186" s="48"/>
      <c r="D186" s="48"/>
      <c r="E186" s="48"/>
      <c r="F186" s="48"/>
    </row>
    <row r="187" spans="2:6" s="47" customFormat="1" x14ac:dyDescent="0.2">
      <c r="B187" s="48"/>
      <c r="C187" s="48"/>
      <c r="D187" s="48"/>
      <c r="E187" s="48"/>
      <c r="F187" s="48"/>
    </row>
    <row r="188" spans="2:6" s="47" customFormat="1" x14ac:dyDescent="0.2">
      <c r="B188" s="48"/>
      <c r="C188" s="48"/>
      <c r="D188" s="48"/>
      <c r="E188" s="48"/>
      <c r="F188" s="48"/>
    </row>
    <row r="189" spans="2:6" s="47" customFormat="1" x14ac:dyDescent="0.2">
      <c r="B189" s="48"/>
      <c r="C189" s="48"/>
      <c r="D189" s="48"/>
      <c r="E189" s="48"/>
      <c r="F189" s="48"/>
    </row>
    <row r="190" spans="2:6" s="47" customFormat="1" x14ac:dyDescent="0.2">
      <c r="B190" s="48"/>
      <c r="C190" s="48"/>
      <c r="D190" s="48"/>
      <c r="E190" s="48"/>
      <c r="F190" s="48"/>
    </row>
    <row r="191" spans="2:6" s="47" customFormat="1" x14ac:dyDescent="0.2">
      <c r="B191" s="48"/>
      <c r="C191" s="48"/>
      <c r="D191" s="48"/>
      <c r="E191" s="48"/>
      <c r="F191" s="48"/>
    </row>
    <row r="192" spans="2:6" s="47" customFormat="1" x14ac:dyDescent="0.2">
      <c r="B192" s="48"/>
      <c r="C192" s="48"/>
      <c r="D192" s="48"/>
      <c r="E192" s="48"/>
      <c r="F192" s="48"/>
    </row>
    <row r="193" spans="2:6" s="47" customFormat="1" x14ac:dyDescent="0.2">
      <c r="B193" s="48"/>
      <c r="C193" s="48"/>
      <c r="D193" s="48"/>
      <c r="E193" s="48"/>
      <c r="F193" s="48"/>
    </row>
    <row r="194" spans="2:6" s="47" customFormat="1" x14ac:dyDescent="0.2">
      <c r="B194" s="48"/>
      <c r="C194" s="48"/>
      <c r="D194" s="48"/>
      <c r="E194" s="48"/>
      <c r="F194" s="48"/>
    </row>
    <row r="195" spans="2:6" s="47" customFormat="1" x14ac:dyDescent="0.2">
      <c r="B195" s="48"/>
      <c r="C195" s="48"/>
      <c r="D195" s="48"/>
      <c r="E195" s="48"/>
      <c r="F195" s="48"/>
    </row>
    <row r="196" spans="2:6" s="47" customFormat="1" x14ac:dyDescent="0.2">
      <c r="B196" s="48"/>
      <c r="C196" s="48"/>
      <c r="D196" s="48"/>
      <c r="E196" s="48"/>
      <c r="F196" s="48"/>
    </row>
    <row r="197" spans="2:6" s="47" customFormat="1" x14ac:dyDescent="0.2">
      <c r="B197" s="48"/>
      <c r="C197" s="48"/>
      <c r="D197" s="48"/>
      <c r="E197" s="48"/>
      <c r="F197" s="48"/>
    </row>
    <row r="198" spans="2:6" s="47" customFormat="1" x14ac:dyDescent="0.2">
      <c r="B198" s="48"/>
      <c r="C198" s="48"/>
      <c r="D198" s="48"/>
      <c r="E198" s="48"/>
      <c r="F198" s="48"/>
    </row>
    <row r="199" spans="2:6" s="47" customFormat="1" x14ac:dyDescent="0.2">
      <c r="B199" s="48"/>
      <c r="C199" s="48"/>
      <c r="D199" s="48"/>
      <c r="E199" s="48"/>
      <c r="F199" s="48"/>
    </row>
    <row r="200" spans="2:6" s="47" customFormat="1" x14ac:dyDescent="0.2">
      <c r="B200" s="48"/>
      <c r="C200" s="48"/>
      <c r="D200" s="48"/>
      <c r="E200" s="48"/>
      <c r="F200" s="48"/>
    </row>
    <row r="201" spans="2:6" s="47" customFormat="1" x14ac:dyDescent="0.2">
      <c r="B201" s="48"/>
      <c r="C201" s="48"/>
      <c r="D201" s="48"/>
      <c r="E201" s="48"/>
      <c r="F201" s="48"/>
    </row>
    <row r="202" spans="2:6" s="47" customFormat="1" x14ac:dyDescent="0.2">
      <c r="B202" s="48"/>
      <c r="C202" s="48"/>
      <c r="D202" s="48"/>
      <c r="E202" s="48"/>
      <c r="F202" s="48"/>
    </row>
    <row r="203" spans="2:6" s="47" customFormat="1" x14ac:dyDescent="0.2">
      <c r="B203" s="48"/>
      <c r="C203" s="48"/>
      <c r="D203" s="48"/>
      <c r="E203" s="48"/>
      <c r="F203" s="48"/>
    </row>
    <row r="204" spans="2:6" s="47" customFormat="1" x14ac:dyDescent="0.2">
      <c r="B204" s="48"/>
      <c r="C204" s="48"/>
      <c r="D204" s="48"/>
      <c r="E204" s="48"/>
      <c r="F204" s="48"/>
    </row>
    <row r="205" spans="2:6" s="47" customFormat="1" x14ac:dyDescent="0.2">
      <c r="B205" s="48"/>
      <c r="C205" s="48"/>
      <c r="D205" s="48"/>
      <c r="E205" s="48"/>
      <c r="F205" s="48"/>
    </row>
    <row r="206" spans="2:6" s="47" customFormat="1" x14ac:dyDescent="0.2">
      <c r="B206" s="48"/>
      <c r="C206" s="48"/>
      <c r="D206" s="48"/>
      <c r="E206" s="48"/>
      <c r="F206" s="48"/>
    </row>
    <row r="207" spans="2:6" s="47" customFormat="1" x14ac:dyDescent="0.2">
      <c r="B207" s="48"/>
      <c r="C207" s="48"/>
      <c r="D207" s="48"/>
      <c r="E207" s="48"/>
      <c r="F207" s="48"/>
    </row>
    <row r="208" spans="2:6" s="47" customFormat="1" x14ac:dyDescent="0.2">
      <c r="B208" s="48"/>
      <c r="C208" s="48"/>
      <c r="D208" s="48"/>
      <c r="E208" s="48"/>
      <c r="F208" s="48"/>
    </row>
    <row r="209" spans="2:6" s="47" customFormat="1" x14ac:dyDescent="0.2">
      <c r="B209" s="48"/>
      <c r="C209" s="48"/>
      <c r="D209" s="48"/>
      <c r="E209" s="48"/>
      <c r="F209" s="48"/>
    </row>
    <row r="210" spans="2:6" s="47" customFormat="1" x14ac:dyDescent="0.2">
      <c r="B210" s="48"/>
      <c r="C210" s="48"/>
      <c r="D210" s="48"/>
      <c r="E210" s="48"/>
      <c r="F210" s="48"/>
    </row>
    <row r="211" spans="2:6" s="47" customFormat="1" x14ac:dyDescent="0.2">
      <c r="B211" s="48"/>
      <c r="C211" s="48"/>
      <c r="D211" s="48"/>
      <c r="E211" s="48"/>
      <c r="F211" s="48"/>
    </row>
    <row r="212" spans="2:6" s="47" customFormat="1" x14ac:dyDescent="0.2">
      <c r="B212" s="48"/>
      <c r="C212" s="48"/>
      <c r="D212" s="48"/>
      <c r="E212" s="48"/>
      <c r="F212" s="48"/>
    </row>
    <row r="213" spans="2:6" s="47" customFormat="1" x14ac:dyDescent="0.2">
      <c r="B213" s="48"/>
      <c r="C213" s="48"/>
      <c r="D213" s="48"/>
      <c r="E213" s="48"/>
      <c r="F213" s="48"/>
    </row>
    <row r="214" spans="2:6" s="47" customFormat="1" x14ac:dyDescent="0.2">
      <c r="B214" s="48"/>
      <c r="C214" s="48"/>
      <c r="D214" s="48"/>
      <c r="E214" s="48"/>
      <c r="F214" s="48"/>
    </row>
    <row r="215" spans="2:6" s="47" customFormat="1" x14ac:dyDescent="0.2">
      <c r="B215" s="48"/>
      <c r="C215" s="48"/>
      <c r="D215" s="48"/>
      <c r="E215" s="48"/>
      <c r="F215" s="48"/>
    </row>
    <row r="216" spans="2:6" s="47" customFormat="1" x14ac:dyDescent="0.2">
      <c r="B216" s="48"/>
      <c r="C216" s="48"/>
      <c r="D216" s="48"/>
      <c r="E216" s="48"/>
      <c r="F216" s="48"/>
    </row>
    <row r="217" spans="2:6" s="47" customFormat="1" x14ac:dyDescent="0.2">
      <c r="B217" s="48"/>
      <c r="C217" s="48"/>
      <c r="D217" s="48"/>
      <c r="E217" s="48"/>
      <c r="F217" s="48"/>
    </row>
    <row r="218" spans="2:6" s="47" customFormat="1" x14ac:dyDescent="0.2">
      <c r="B218" s="48"/>
      <c r="C218" s="48"/>
      <c r="D218" s="48"/>
      <c r="E218" s="48"/>
      <c r="F218" s="48"/>
    </row>
    <row r="219" spans="2:6" s="47" customFormat="1" x14ac:dyDescent="0.2">
      <c r="B219" s="48"/>
      <c r="C219" s="48"/>
      <c r="D219" s="48"/>
      <c r="E219" s="48"/>
      <c r="F219" s="48"/>
    </row>
    <row r="220" spans="2:6" s="47" customFormat="1" x14ac:dyDescent="0.2">
      <c r="B220" s="48"/>
      <c r="C220" s="48"/>
      <c r="D220" s="48"/>
      <c r="E220" s="48"/>
      <c r="F220" s="48"/>
    </row>
    <row r="221" spans="2:6" s="47" customFormat="1" x14ac:dyDescent="0.2">
      <c r="B221" s="48"/>
      <c r="C221" s="48"/>
      <c r="D221" s="48"/>
      <c r="E221" s="48"/>
      <c r="F221" s="48"/>
    </row>
    <row r="222" spans="2:6" s="47" customFormat="1" x14ac:dyDescent="0.2">
      <c r="B222" s="48"/>
      <c r="C222" s="48"/>
      <c r="D222" s="48"/>
      <c r="E222" s="48"/>
      <c r="F222" s="48"/>
    </row>
    <row r="223" spans="2:6" s="47" customFormat="1" x14ac:dyDescent="0.2">
      <c r="B223" s="48"/>
      <c r="C223" s="48"/>
      <c r="D223" s="48"/>
      <c r="E223" s="48"/>
      <c r="F223" s="48"/>
    </row>
    <row r="224" spans="2:6" s="47" customFormat="1" x14ac:dyDescent="0.2">
      <c r="B224" s="48"/>
      <c r="C224" s="48"/>
      <c r="D224" s="48"/>
      <c r="E224" s="48"/>
      <c r="F224" s="48"/>
    </row>
    <row r="225" spans="2:6" s="47" customFormat="1" x14ac:dyDescent="0.2">
      <c r="B225" s="48"/>
      <c r="C225" s="48"/>
      <c r="D225" s="48"/>
      <c r="E225" s="48"/>
      <c r="F225" s="48"/>
    </row>
    <row r="226" spans="2:6" s="47" customFormat="1" x14ac:dyDescent="0.2">
      <c r="B226" s="48"/>
      <c r="C226" s="48"/>
      <c r="D226" s="48"/>
      <c r="E226" s="48"/>
      <c r="F226" s="48"/>
    </row>
    <row r="227" spans="2:6" s="47" customFormat="1" x14ac:dyDescent="0.2">
      <c r="B227" s="48"/>
      <c r="C227" s="48"/>
      <c r="D227" s="48"/>
      <c r="E227" s="48"/>
      <c r="F227" s="48"/>
    </row>
    <row r="228" spans="2:6" s="47" customFormat="1" x14ac:dyDescent="0.2">
      <c r="B228" s="48"/>
      <c r="C228" s="48"/>
      <c r="D228" s="48"/>
      <c r="E228" s="48"/>
      <c r="F228" s="48"/>
    </row>
    <row r="229" spans="2:6" s="47" customFormat="1" x14ac:dyDescent="0.2">
      <c r="B229" s="48"/>
      <c r="C229" s="48"/>
      <c r="D229" s="48"/>
      <c r="E229" s="48"/>
      <c r="F229" s="48"/>
    </row>
    <row r="230" spans="2:6" s="47" customFormat="1" x14ac:dyDescent="0.2">
      <c r="B230" s="48"/>
      <c r="C230" s="48"/>
      <c r="D230" s="48"/>
      <c r="E230" s="48"/>
      <c r="F230" s="48"/>
    </row>
    <row r="231" spans="2:6" s="47" customFormat="1" x14ac:dyDescent="0.2">
      <c r="B231" s="48"/>
      <c r="C231" s="48"/>
      <c r="D231" s="48"/>
      <c r="E231" s="48"/>
      <c r="F231" s="48"/>
    </row>
    <row r="232" spans="2:6" s="47" customFormat="1" x14ac:dyDescent="0.2">
      <c r="B232" s="48"/>
      <c r="C232" s="48"/>
      <c r="D232" s="48"/>
      <c r="E232" s="48"/>
      <c r="F232" s="48"/>
    </row>
    <row r="233" spans="2:6" s="47" customFormat="1" x14ac:dyDescent="0.2">
      <c r="B233" s="48"/>
      <c r="C233" s="48"/>
      <c r="D233" s="48"/>
      <c r="E233" s="48"/>
      <c r="F233" s="48"/>
    </row>
    <row r="234" spans="2:6" s="47" customFormat="1" x14ac:dyDescent="0.2">
      <c r="B234" s="48"/>
      <c r="C234" s="48"/>
      <c r="D234" s="48"/>
      <c r="E234" s="48"/>
      <c r="F234" s="48"/>
    </row>
    <row r="235" spans="2:6" s="47" customFormat="1" x14ac:dyDescent="0.2">
      <c r="B235" s="48"/>
      <c r="C235" s="48"/>
      <c r="D235" s="48"/>
      <c r="E235" s="48"/>
      <c r="F235" s="48"/>
    </row>
    <row r="236" spans="2:6" s="47" customFormat="1" x14ac:dyDescent="0.2">
      <c r="B236" s="48"/>
      <c r="C236" s="48"/>
      <c r="D236" s="48"/>
      <c r="E236" s="48"/>
      <c r="F236" s="48"/>
    </row>
    <row r="237" spans="2:6" s="47" customFormat="1" x14ac:dyDescent="0.2">
      <c r="B237" s="48"/>
      <c r="C237" s="48"/>
      <c r="D237" s="48"/>
      <c r="E237" s="48"/>
      <c r="F237" s="48"/>
    </row>
    <row r="238" spans="2:6" s="47" customFormat="1" x14ac:dyDescent="0.2">
      <c r="B238" s="48"/>
      <c r="C238" s="48"/>
      <c r="D238" s="48"/>
      <c r="E238" s="48"/>
      <c r="F238" s="48"/>
    </row>
    <row r="239" spans="2:6" s="47" customFormat="1" x14ac:dyDescent="0.2">
      <c r="B239" s="48"/>
      <c r="C239" s="48"/>
      <c r="D239" s="48"/>
      <c r="E239" s="48"/>
      <c r="F239" s="48"/>
    </row>
    <row r="240" spans="2:6" s="47" customFormat="1" x14ac:dyDescent="0.2">
      <c r="B240" s="48"/>
      <c r="C240" s="48"/>
      <c r="D240" s="48"/>
      <c r="E240" s="48"/>
      <c r="F240" s="48"/>
    </row>
    <row r="241" spans="2:6" s="47" customFormat="1" x14ac:dyDescent="0.2">
      <c r="B241" s="48"/>
      <c r="C241" s="48"/>
      <c r="D241" s="48"/>
      <c r="E241" s="48"/>
      <c r="F241" s="48"/>
    </row>
    <row r="242" spans="2:6" s="47" customFormat="1" x14ac:dyDescent="0.2">
      <c r="B242" s="48"/>
      <c r="C242" s="48"/>
      <c r="D242" s="48"/>
      <c r="E242" s="48"/>
      <c r="F242" s="48"/>
    </row>
    <row r="243" spans="2:6" s="47" customFormat="1" x14ac:dyDescent="0.2">
      <c r="B243" s="48"/>
      <c r="C243" s="48"/>
      <c r="D243" s="48"/>
      <c r="E243" s="48"/>
      <c r="F243" s="48"/>
    </row>
    <row r="244" spans="2:6" s="47" customFormat="1" x14ac:dyDescent="0.2">
      <c r="B244" s="48"/>
      <c r="C244" s="48"/>
      <c r="D244" s="48"/>
      <c r="E244" s="48"/>
      <c r="F244" s="48"/>
    </row>
    <row r="245" spans="2:6" s="47" customFormat="1" x14ac:dyDescent="0.2">
      <c r="B245" s="48"/>
      <c r="C245" s="48"/>
      <c r="D245" s="48"/>
      <c r="E245" s="48"/>
      <c r="F245" s="48"/>
    </row>
    <row r="246" spans="2:6" s="47" customFormat="1" x14ac:dyDescent="0.2">
      <c r="B246" s="48"/>
      <c r="C246" s="48"/>
      <c r="D246" s="48"/>
      <c r="E246" s="48"/>
      <c r="F246" s="48"/>
    </row>
    <row r="247" spans="2:6" s="47" customFormat="1" x14ac:dyDescent="0.2">
      <c r="B247" s="48"/>
      <c r="C247" s="48"/>
      <c r="D247" s="48"/>
      <c r="E247" s="48"/>
      <c r="F247" s="48"/>
    </row>
    <row r="248" spans="2:6" s="47" customFormat="1" x14ac:dyDescent="0.2">
      <c r="B248" s="48"/>
      <c r="C248" s="48"/>
      <c r="D248" s="48"/>
      <c r="E248" s="48"/>
      <c r="F248" s="48"/>
    </row>
    <row r="249" spans="2:6" s="47" customFormat="1" x14ac:dyDescent="0.2">
      <c r="B249" s="48"/>
      <c r="C249" s="48"/>
      <c r="D249" s="48"/>
      <c r="E249" s="48"/>
      <c r="F249" s="48"/>
    </row>
    <row r="250" spans="2:6" s="47" customFormat="1" x14ac:dyDescent="0.2">
      <c r="B250" s="48"/>
      <c r="C250" s="48"/>
      <c r="D250" s="48"/>
      <c r="E250" s="48"/>
      <c r="F250" s="48"/>
    </row>
    <row r="251" spans="2:6" s="47" customFormat="1" x14ac:dyDescent="0.2">
      <c r="B251" s="48"/>
      <c r="C251" s="48"/>
      <c r="D251" s="48"/>
      <c r="E251" s="48"/>
      <c r="F251" s="48"/>
    </row>
    <row r="252" spans="2:6" s="47" customFormat="1" x14ac:dyDescent="0.2">
      <c r="B252" s="48"/>
      <c r="C252" s="48"/>
      <c r="D252" s="48"/>
      <c r="E252" s="48"/>
      <c r="F252" s="48"/>
    </row>
    <row r="253" spans="2:6" s="47" customFormat="1" x14ac:dyDescent="0.2">
      <c r="B253" s="48"/>
      <c r="C253" s="48"/>
      <c r="D253" s="48"/>
      <c r="E253" s="48"/>
      <c r="F253" s="48"/>
    </row>
    <row r="254" spans="2:6" s="47" customFormat="1" x14ac:dyDescent="0.2">
      <c r="B254" s="48"/>
      <c r="C254" s="48"/>
      <c r="D254" s="48"/>
      <c r="E254" s="48"/>
      <c r="F254" s="48"/>
    </row>
    <row r="255" spans="2:6" s="47" customFormat="1" x14ac:dyDescent="0.2">
      <c r="B255" s="48"/>
      <c r="C255" s="48"/>
      <c r="D255" s="48"/>
      <c r="E255" s="48"/>
      <c r="F255" s="48"/>
    </row>
    <row r="256" spans="2:6" s="47" customFormat="1" x14ac:dyDescent="0.2">
      <c r="B256" s="48"/>
      <c r="C256" s="48"/>
      <c r="D256" s="48"/>
      <c r="E256" s="48"/>
      <c r="F256" s="48"/>
    </row>
    <row r="257" spans="2:6" s="47" customFormat="1" x14ac:dyDescent="0.2">
      <c r="B257" s="48"/>
      <c r="C257" s="48"/>
      <c r="D257" s="48"/>
      <c r="E257" s="48"/>
      <c r="F257" s="48"/>
    </row>
    <row r="258" spans="2:6" s="47" customFormat="1" x14ac:dyDescent="0.2">
      <c r="B258" s="48"/>
      <c r="C258" s="48"/>
      <c r="D258" s="48"/>
      <c r="E258" s="48"/>
      <c r="F258" s="48"/>
    </row>
    <row r="259" spans="2:6" s="47" customFormat="1" x14ac:dyDescent="0.2">
      <c r="B259" s="48"/>
      <c r="C259" s="48"/>
      <c r="D259" s="48"/>
      <c r="E259" s="48"/>
      <c r="F259" s="48"/>
    </row>
    <row r="260" spans="2:6" s="47" customFormat="1" x14ac:dyDescent="0.2">
      <c r="B260" s="48"/>
      <c r="C260" s="48"/>
      <c r="D260" s="48"/>
      <c r="E260" s="48"/>
      <c r="F260" s="48"/>
    </row>
    <row r="261" spans="2:6" s="47" customFormat="1" x14ac:dyDescent="0.2">
      <c r="B261" s="48"/>
      <c r="C261" s="48"/>
      <c r="D261" s="48"/>
      <c r="E261" s="48"/>
      <c r="F261" s="48"/>
    </row>
    <row r="262" spans="2:6" s="47" customFormat="1" x14ac:dyDescent="0.2">
      <c r="B262" s="48"/>
      <c r="C262" s="48"/>
      <c r="D262" s="48"/>
      <c r="E262" s="48"/>
      <c r="F262" s="48"/>
    </row>
    <row r="263" spans="2:6" s="47" customFormat="1" x14ac:dyDescent="0.2">
      <c r="B263" s="48"/>
      <c r="C263" s="48"/>
      <c r="D263" s="48"/>
      <c r="E263" s="48"/>
      <c r="F263" s="48"/>
    </row>
    <row r="264" spans="2:6" s="47" customFormat="1" x14ac:dyDescent="0.2">
      <c r="B264" s="48"/>
      <c r="C264" s="48"/>
      <c r="D264" s="48"/>
      <c r="E264" s="48"/>
      <c r="F264" s="48"/>
    </row>
    <row r="265" spans="2:6" s="47" customFormat="1" x14ac:dyDescent="0.2">
      <c r="B265" s="48"/>
      <c r="C265" s="48"/>
      <c r="D265" s="48"/>
      <c r="E265" s="48"/>
      <c r="F265" s="48"/>
    </row>
    <row r="266" spans="2:6" s="47" customFormat="1" x14ac:dyDescent="0.2">
      <c r="B266" s="48"/>
      <c r="C266" s="48"/>
      <c r="D266" s="48"/>
      <c r="E266" s="48"/>
      <c r="F266" s="48"/>
    </row>
    <row r="267" spans="2:6" s="47" customFormat="1" x14ac:dyDescent="0.2">
      <c r="B267" s="48"/>
      <c r="C267" s="48"/>
      <c r="D267" s="48"/>
      <c r="E267" s="48"/>
      <c r="F267" s="48"/>
    </row>
    <row r="268" spans="2:6" s="47" customFormat="1" x14ac:dyDescent="0.2">
      <c r="B268" s="48"/>
      <c r="C268" s="48"/>
      <c r="D268" s="48"/>
      <c r="E268" s="48"/>
      <c r="F268" s="48"/>
    </row>
    <row r="269" spans="2:6" s="47" customFormat="1" x14ac:dyDescent="0.2">
      <c r="B269" s="48"/>
      <c r="C269" s="48"/>
      <c r="D269" s="48"/>
      <c r="E269" s="48"/>
      <c r="F269" s="48"/>
    </row>
    <row r="270" spans="2:6" s="47" customFormat="1" x14ac:dyDescent="0.2">
      <c r="B270" s="48"/>
      <c r="C270" s="48"/>
      <c r="D270" s="48"/>
      <c r="E270" s="48"/>
      <c r="F270" s="48"/>
    </row>
    <row r="271" spans="2:6" s="47" customFormat="1" x14ac:dyDescent="0.2">
      <c r="B271" s="48"/>
      <c r="C271" s="48"/>
      <c r="D271" s="48"/>
      <c r="E271" s="48"/>
      <c r="F271" s="48"/>
    </row>
    <row r="272" spans="2:6" s="47" customFormat="1" x14ac:dyDescent="0.2">
      <c r="B272" s="48"/>
      <c r="C272" s="48"/>
      <c r="D272" s="48"/>
      <c r="E272" s="48"/>
      <c r="F272" s="48"/>
    </row>
    <row r="273" spans="2:6" s="47" customFormat="1" x14ac:dyDescent="0.2">
      <c r="B273" s="48"/>
      <c r="C273" s="48"/>
      <c r="D273" s="48"/>
      <c r="E273" s="48"/>
      <c r="F273" s="48"/>
    </row>
    <row r="274" spans="2:6" s="47" customFormat="1" x14ac:dyDescent="0.2">
      <c r="B274" s="48"/>
      <c r="C274" s="48"/>
      <c r="D274" s="48"/>
      <c r="E274" s="48"/>
      <c r="F274" s="48"/>
    </row>
    <row r="275" spans="2:6" s="47" customFormat="1" x14ac:dyDescent="0.2">
      <c r="B275" s="48"/>
      <c r="C275" s="48"/>
      <c r="D275" s="48"/>
      <c r="E275" s="48"/>
      <c r="F275" s="48"/>
    </row>
    <row r="276" spans="2:6" s="47" customFormat="1" x14ac:dyDescent="0.2">
      <c r="B276" s="48"/>
      <c r="C276" s="48"/>
      <c r="D276" s="48"/>
      <c r="E276" s="48"/>
      <c r="F276" s="48"/>
    </row>
    <row r="277" spans="2:6" s="47" customFormat="1" x14ac:dyDescent="0.2">
      <c r="B277" s="48"/>
      <c r="C277" s="48"/>
      <c r="D277" s="48"/>
      <c r="E277" s="48"/>
      <c r="F277" s="48"/>
    </row>
    <row r="278" spans="2:6" s="47" customFormat="1" x14ac:dyDescent="0.2">
      <c r="B278" s="48"/>
      <c r="C278" s="48"/>
      <c r="D278" s="48"/>
      <c r="E278" s="48"/>
      <c r="F278" s="48"/>
    </row>
    <row r="279" spans="2:6" s="47" customFormat="1" x14ac:dyDescent="0.2">
      <c r="B279" s="48"/>
      <c r="C279" s="48"/>
      <c r="D279" s="48"/>
      <c r="E279" s="48"/>
      <c r="F279" s="48"/>
    </row>
    <row r="280" spans="2:6" s="47" customFormat="1" x14ac:dyDescent="0.2">
      <c r="B280" s="48"/>
      <c r="C280" s="48"/>
      <c r="D280" s="48"/>
      <c r="E280" s="48"/>
      <c r="F280" s="48"/>
    </row>
    <row r="281" spans="2:6" s="47" customFormat="1" x14ac:dyDescent="0.2">
      <c r="B281" s="48"/>
      <c r="C281" s="48"/>
      <c r="D281" s="48"/>
      <c r="E281" s="48"/>
      <c r="F281" s="48"/>
    </row>
    <row r="282" spans="2:6" s="47" customFormat="1" x14ac:dyDescent="0.2">
      <c r="B282" s="48"/>
      <c r="C282" s="48"/>
      <c r="D282" s="48"/>
      <c r="E282" s="48"/>
      <c r="F282" s="48"/>
    </row>
    <row r="283" spans="2:6" s="47" customFormat="1" x14ac:dyDescent="0.2">
      <c r="B283" s="48"/>
      <c r="C283" s="48"/>
      <c r="D283" s="48"/>
      <c r="E283" s="48"/>
      <c r="F283" s="48"/>
    </row>
    <row r="284" spans="2:6" s="47" customFormat="1" x14ac:dyDescent="0.2">
      <c r="B284" s="48"/>
      <c r="C284" s="48"/>
      <c r="D284" s="48"/>
      <c r="E284" s="48"/>
      <c r="F284" s="48"/>
    </row>
    <row r="285" spans="2:6" s="47" customFormat="1" x14ac:dyDescent="0.2">
      <c r="B285" s="48"/>
      <c r="C285" s="48"/>
      <c r="D285" s="48"/>
      <c r="E285" s="48"/>
      <c r="F285" s="48"/>
    </row>
    <row r="286" spans="2:6" s="47" customFormat="1" x14ac:dyDescent="0.2">
      <c r="B286" s="48"/>
      <c r="C286" s="48"/>
      <c r="D286" s="48"/>
      <c r="E286" s="48"/>
      <c r="F286" s="48"/>
    </row>
    <row r="287" spans="2:6" s="47" customFormat="1" x14ac:dyDescent="0.2">
      <c r="B287" s="48"/>
      <c r="C287" s="48"/>
      <c r="D287" s="48"/>
      <c r="E287" s="48"/>
      <c r="F287" s="48"/>
    </row>
    <row r="288" spans="2:6" s="47" customFormat="1" x14ac:dyDescent="0.2">
      <c r="B288" s="48"/>
      <c r="C288" s="48"/>
      <c r="D288" s="48"/>
      <c r="E288" s="48"/>
      <c r="F288" s="48"/>
    </row>
    <row r="289" spans="2:6" s="47" customFormat="1" x14ac:dyDescent="0.2">
      <c r="B289" s="48"/>
      <c r="C289" s="48"/>
      <c r="D289" s="48"/>
      <c r="E289" s="48"/>
      <c r="F289" s="48"/>
    </row>
    <row r="290" spans="2:6" s="47" customFormat="1" x14ac:dyDescent="0.2">
      <c r="B290" s="48"/>
      <c r="C290" s="48"/>
      <c r="D290" s="48"/>
      <c r="E290" s="48"/>
      <c r="F290" s="48"/>
    </row>
    <row r="291" spans="2:6" s="47" customFormat="1" x14ac:dyDescent="0.2">
      <c r="B291" s="48"/>
      <c r="C291" s="48"/>
      <c r="D291" s="48"/>
      <c r="E291" s="48"/>
      <c r="F291" s="48"/>
    </row>
    <row r="292" spans="2:6" s="47" customFormat="1" x14ac:dyDescent="0.2">
      <c r="B292" s="48"/>
      <c r="C292" s="48"/>
      <c r="D292" s="48"/>
      <c r="E292" s="48"/>
      <c r="F292" s="48"/>
    </row>
    <row r="293" spans="2:6" s="47" customFormat="1" x14ac:dyDescent="0.2">
      <c r="B293" s="48"/>
      <c r="C293" s="48"/>
      <c r="D293" s="48"/>
      <c r="E293" s="48"/>
      <c r="F293" s="48"/>
    </row>
    <row r="294" spans="2:6" s="47" customFormat="1" x14ac:dyDescent="0.2">
      <c r="B294" s="48"/>
      <c r="C294" s="48"/>
      <c r="D294" s="48"/>
      <c r="E294" s="48"/>
      <c r="F294" s="48"/>
    </row>
    <row r="295" spans="2:6" s="47" customFormat="1" x14ac:dyDescent="0.2">
      <c r="B295" s="48"/>
      <c r="C295" s="48"/>
      <c r="D295" s="48"/>
      <c r="E295" s="48"/>
      <c r="F295" s="48"/>
    </row>
    <row r="296" spans="2:6" s="47" customFormat="1" x14ac:dyDescent="0.2">
      <c r="B296" s="48"/>
      <c r="C296" s="48"/>
      <c r="D296" s="48"/>
      <c r="E296" s="48"/>
      <c r="F296" s="48"/>
    </row>
    <row r="297" spans="2:6" s="47" customFormat="1" x14ac:dyDescent="0.2">
      <c r="B297" s="48"/>
      <c r="C297" s="48"/>
      <c r="D297" s="48"/>
      <c r="E297" s="48"/>
      <c r="F297" s="48"/>
    </row>
    <row r="298" spans="2:6" s="47" customFormat="1" x14ac:dyDescent="0.2">
      <c r="B298" s="48"/>
      <c r="C298" s="48"/>
      <c r="D298" s="48"/>
      <c r="E298" s="48"/>
      <c r="F298" s="48"/>
    </row>
    <row r="299" spans="2:6" s="47" customFormat="1" x14ac:dyDescent="0.2">
      <c r="B299" s="48"/>
      <c r="C299" s="48"/>
      <c r="D299" s="48"/>
      <c r="E299" s="48"/>
      <c r="F299" s="48"/>
    </row>
    <row r="300" spans="2:6" s="47" customFormat="1" x14ac:dyDescent="0.2">
      <c r="B300" s="48"/>
      <c r="C300" s="48"/>
      <c r="D300" s="48"/>
      <c r="E300" s="48"/>
      <c r="F300" s="48"/>
    </row>
    <row r="301" spans="2:6" s="47" customFormat="1" x14ac:dyDescent="0.2">
      <c r="B301" s="48"/>
      <c r="C301" s="48"/>
      <c r="D301" s="48"/>
      <c r="E301" s="48"/>
      <c r="F301" s="48"/>
    </row>
    <row r="302" spans="2:6" s="47" customFormat="1" x14ac:dyDescent="0.2">
      <c r="B302" s="48"/>
      <c r="C302" s="48"/>
      <c r="D302" s="48"/>
      <c r="E302" s="48"/>
      <c r="F302" s="48"/>
    </row>
    <row r="303" spans="2:6" s="47" customFormat="1" x14ac:dyDescent="0.2">
      <c r="B303" s="48"/>
      <c r="C303" s="48"/>
      <c r="D303" s="48"/>
      <c r="E303" s="48"/>
      <c r="F303" s="48"/>
    </row>
    <row r="304" spans="2:6" s="47" customFormat="1" x14ac:dyDescent="0.2">
      <c r="B304" s="48"/>
      <c r="C304" s="48"/>
      <c r="D304" s="48"/>
      <c r="E304" s="48"/>
      <c r="F304" s="48"/>
    </row>
    <row r="305" spans="2:6" s="47" customFormat="1" x14ac:dyDescent="0.2">
      <c r="B305" s="48"/>
      <c r="C305" s="48"/>
      <c r="D305" s="48"/>
      <c r="E305" s="48"/>
      <c r="F305" s="48"/>
    </row>
    <row r="306" spans="2:6" s="47" customFormat="1" x14ac:dyDescent="0.2">
      <c r="B306" s="48"/>
      <c r="C306" s="48"/>
      <c r="D306" s="48"/>
      <c r="E306" s="48"/>
      <c r="F306" s="48"/>
    </row>
    <row r="307" spans="2:6" s="47" customFormat="1" x14ac:dyDescent="0.2">
      <c r="B307" s="48"/>
      <c r="C307" s="48"/>
      <c r="D307" s="48"/>
      <c r="E307" s="48"/>
      <c r="F307" s="48"/>
    </row>
    <row r="308" spans="2:6" s="47" customFormat="1" x14ac:dyDescent="0.2">
      <c r="B308" s="48"/>
      <c r="C308" s="48"/>
      <c r="D308" s="48"/>
      <c r="E308" s="48"/>
      <c r="F308" s="48"/>
    </row>
    <row r="309" spans="2:6" s="47" customFormat="1" x14ac:dyDescent="0.2">
      <c r="B309" s="48"/>
      <c r="C309" s="48"/>
      <c r="D309" s="48"/>
      <c r="E309" s="48"/>
      <c r="F309" s="48"/>
    </row>
    <row r="310" spans="2:6" s="47" customFormat="1" x14ac:dyDescent="0.2">
      <c r="B310" s="48"/>
      <c r="C310" s="48"/>
      <c r="D310" s="48"/>
      <c r="E310" s="48"/>
      <c r="F310" s="48"/>
    </row>
    <row r="311" spans="2:6" s="47" customFormat="1" x14ac:dyDescent="0.2">
      <c r="B311" s="48"/>
      <c r="C311" s="48"/>
      <c r="D311" s="48"/>
      <c r="E311" s="48"/>
      <c r="F311" s="48"/>
    </row>
    <row r="312" spans="2:6" s="47" customFormat="1" x14ac:dyDescent="0.2">
      <c r="B312" s="48"/>
      <c r="C312" s="48"/>
      <c r="D312" s="48"/>
      <c r="E312" s="48"/>
      <c r="F312" s="48"/>
    </row>
    <row r="313" spans="2:6" s="47" customFormat="1" x14ac:dyDescent="0.2">
      <c r="B313" s="48"/>
      <c r="C313" s="48"/>
      <c r="D313" s="48"/>
      <c r="E313" s="48"/>
      <c r="F313" s="48"/>
    </row>
    <row r="314" spans="2:6" s="47" customFormat="1" x14ac:dyDescent="0.2">
      <c r="B314" s="48"/>
      <c r="C314" s="48"/>
      <c r="D314" s="48"/>
      <c r="E314" s="48"/>
      <c r="F314" s="48"/>
    </row>
    <row r="315" spans="2:6" s="47" customFormat="1" x14ac:dyDescent="0.2">
      <c r="B315" s="48"/>
      <c r="C315" s="48"/>
      <c r="D315" s="48"/>
      <c r="E315" s="48"/>
      <c r="F315" s="48"/>
    </row>
    <row r="316" spans="2:6" s="47" customFormat="1" x14ac:dyDescent="0.2">
      <c r="B316" s="48"/>
      <c r="C316" s="48"/>
      <c r="D316" s="48"/>
      <c r="E316" s="48"/>
      <c r="F316" s="48"/>
    </row>
    <row r="317" spans="2:6" s="47" customFormat="1" x14ac:dyDescent="0.2">
      <c r="B317" s="48"/>
      <c r="C317" s="48"/>
      <c r="D317" s="48"/>
      <c r="E317" s="48"/>
      <c r="F317" s="48"/>
    </row>
    <row r="318" spans="2:6" s="47" customFormat="1" x14ac:dyDescent="0.2">
      <c r="B318" s="48"/>
      <c r="C318" s="48"/>
      <c r="D318" s="48"/>
      <c r="E318" s="48"/>
      <c r="F318" s="48"/>
    </row>
    <row r="319" spans="2:6" s="47" customFormat="1" x14ac:dyDescent="0.2">
      <c r="B319" s="48"/>
      <c r="C319" s="48"/>
      <c r="D319" s="48"/>
      <c r="E319" s="48"/>
      <c r="F319" s="48"/>
    </row>
    <row r="320" spans="2:6" s="47" customFormat="1" x14ac:dyDescent="0.2">
      <c r="B320" s="48"/>
      <c r="C320" s="48"/>
      <c r="D320" s="48"/>
      <c r="E320" s="48"/>
      <c r="F320" s="48"/>
    </row>
    <row r="321" spans="2:6" s="47" customFormat="1" x14ac:dyDescent="0.2">
      <c r="B321" s="48"/>
      <c r="C321" s="48"/>
      <c r="D321" s="48"/>
      <c r="E321" s="48"/>
      <c r="F321" s="48"/>
    </row>
    <row r="322" spans="2:6" s="47" customFormat="1" x14ac:dyDescent="0.2">
      <c r="B322" s="48"/>
      <c r="C322" s="48"/>
      <c r="D322" s="48"/>
      <c r="E322" s="48"/>
      <c r="F322" s="48"/>
    </row>
    <row r="323" spans="2:6" s="47" customFormat="1" x14ac:dyDescent="0.2">
      <c r="B323" s="48"/>
      <c r="C323" s="48"/>
      <c r="D323" s="48"/>
      <c r="E323" s="48"/>
      <c r="F323" s="48"/>
    </row>
    <row r="324" spans="2:6" s="47" customFormat="1" x14ac:dyDescent="0.2">
      <c r="B324" s="48"/>
      <c r="C324" s="48"/>
      <c r="D324" s="48"/>
      <c r="E324" s="48"/>
      <c r="F324" s="48"/>
    </row>
    <row r="325" spans="2:6" s="47" customFormat="1" x14ac:dyDescent="0.2">
      <c r="B325" s="48"/>
      <c r="C325" s="48"/>
      <c r="D325" s="48"/>
      <c r="E325" s="48"/>
      <c r="F325" s="48"/>
    </row>
    <row r="326" spans="2:6" s="47" customFormat="1" x14ac:dyDescent="0.2">
      <c r="B326" s="48"/>
      <c r="C326" s="48"/>
      <c r="D326" s="48"/>
      <c r="E326" s="48"/>
      <c r="F326" s="48"/>
    </row>
    <row r="327" spans="2:6" s="47" customFormat="1" x14ac:dyDescent="0.2">
      <c r="B327" s="48"/>
      <c r="C327" s="48"/>
      <c r="D327" s="48"/>
      <c r="E327" s="48"/>
      <c r="F327" s="48"/>
    </row>
    <row r="328" spans="2:6" s="47" customFormat="1" x14ac:dyDescent="0.2">
      <c r="B328" s="48"/>
      <c r="C328" s="48"/>
      <c r="D328" s="48"/>
      <c r="E328" s="48"/>
      <c r="F328" s="48"/>
    </row>
    <row r="329" spans="2:6" s="47" customFormat="1" x14ac:dyDescent="0.2">
      <c r="B329" s="48"/>
      <c r="C329" s="48"/>
      <c r="D329" s="48"/>
      <c r="E329" s="48"/>
      <c r="F329" s="48"/>
    </row>
    <row r="330" spans="2:6" s="47" customFormat="1" x14ac:dyDescent="0.2">
      <c r="B330" s="48"/>
      <c r="C330" s="48"/>
      <c r="D330" s="48"/>
      <c r="E330" s="48"/>
      <c r="F330" s="48"/>
    </row>
    <row r="331" spans="2:6" s="47" customFormat="1" x14ac:dyDescent="0.2">
      <c r="B331" s="48"/>
      <c r="C331" s="48"/>
      <c r="D331" s="48"/>
      <c r="E331" s="48"/>
      <c r="F331" s="48"/>
    </row>
    <row r="332" spans="2:6" s="47" customFormat="1" x14ac:dyDescent="0.2">
      <c r="B332" s="48"/>
      <c r="C332" s="48"/>
      <c r="D332" s="48"/>
      <c r="E332" s="48"/>
      <c r="F332" s="48"/>
    </row>
    <row r="333" spans="2:6" s="47" customFormat="1" x14ac:dyDescent="0.2">
      <c r="B333" s="48"/>
      <c r="C333" s="48"/>
      <c r="D333" s="48"/>
      <c r="E333" s="48"/>
      <c r="F333" s="48"/>
    </row>
    <row r="334" spans="2:6" s="47" customFormat="1" x14ac:dyDescent="0.2">
      <c r="B334" s="48"/>
      <c r="C334" s="48"/>
      <c r="D334" s="48"/>
      <c r="E334" s="48"/>
      <c r="F334" s="48"/>
    </row>
    <row r="335" spans="2:6" s="47" customFormat="1" x14ac:dyDescent="0.2">
      <c r="B335" s="48"/>
      <c r="C335" s="48"/>
      <c r="D335" s="48"/>
      <c r="E335" s="48"/>
      <c r="F335" s="48"/>
    </row>
    <row r="336" spans="2:6" s="47" customFormat="1" x14ac:dyDescent="0.2">
      <c r="B336" s="48"/>
      <c r="C336" s="48"/>
      <c r="D336" s="48"/>
      <c r="E336" s="48"/>
      <c r="F336" s="48"/>
    </row>
    <row r="337" spans="2:6" s="47" customFormat="1" x14ac:dyDescent="0.2">
      <c r="B337" s="48"/>
      <c r="C337" s="48"/>
      <c r="D337" s="48"/>
      <c r="E337" s="48"/>
      <c r="F337" s="48"/>
    </row>
    <row r="338" spans="2:6" s="47" customFormat="1" x14ac:dyDescent="0.2">
      <c r="B338" s="48"/>
      <c r="C338" s="48"/>
      <c r="D338" s="48"/>
      <c r="E338" s="48"/>
      <c r="F338" s="48"/>
    </row>
    <row r="339" spans="2:6" s="47" customFormat="1" x14ac:dyDescent="0.2">
      <c r="B339" s="48"/>
      <c r="C339" s="48"/>
      <c r="D339" s="48"/>
      <c r="E339" s="48"/>
      <c r="F339" s="48"/>
    </row>
    <row r="340" spans="2:6" s="47" customFormat="1" x14ac:dyDescent="0.2">
      <c r="B340" s="48"/>
      <c r="C340" s="48"/>
      <c r="D340" s="48"/>
      <c r="E340" s="48"/>
      <c r="F340" s="48"/>
    </row>
    <row r="341" spans="2:6" s="47" customFormat="1" x14ac:dyDescent="0.2">
      <c r="B341" s="48"/>
      <c r="C341" s="48"/>
      <c r="D341" s="48"/>
      <c r="E341" s="48"/>
      <c r="F341" s="48"/>
    </row>
    <row r="342" spans="2:6" s="47" customFormat="1" x14ac:dyDescent="0.2">
      <c r="B342" s="48"/>
      <c r="C342" s="48"/>
      <c r="D342" s="48"/>
      <c r="E342" s="48"/>
      <c r="F342" s="48"/>
    </row>
    <row r="343" spans="2:6" s="47" customFormat="1" x14ac:dyDescent="0.2">
      <c r="B343" s="48"/>
      <c r="C343" s="48"/>
      <c r="D343" s="48"/>
      <c r="E343" s="48"/>
      <c r="F343" s="48"/>
    </row>
    <row r="344" spans="2:6" s="47" customFormat="1" x14ac:dyDescent="0.2">
      <c r="B344" s="48"/>
      <c r="C344" s="48"/>
      <c r="D344" s="48"/>
      <c r="E344" s="48"/>
      <c r="F344" s="48"/>
    </row>
    <row r="345" spans="2:6" s="47" customFormat="1" x14ac:dyDescent="0.2">
      <c r="B345" s="48"/>
      <c r="C345" s="48"/>
      <c r="D345" s="48"/>
      <c r="E345" s="48"/>
      <c r="F345" s="48"/>
    </row>
    <row r="346" spans="2:6" s="47" customFormat="1" x14ac:dyDescent="0.2">
      <c r="B346" s="48"/>
      <c r="C346" s="48"/>
      <c r="D346" s="48"/>
      <c r="E346" s="48"/>
      <c r="F346" s="48"/>
    </row>
    <row r="347" spans="2:6" s="47" customFormat="1" x14ac:dyDescent="0.2">
      <c r="B347" s="48"/>
      <c r="C347" s="48"/>
      <c r="D347" s="48"/>
      <c r="E347" s="48"/>
      <c r="F347" s="48"/>
    </row>
    <row r="348" spans="2:6" s="47" customFormat="1" x14ac:dyDescent="0.2">
      <c r="B348" s="48"/>
      <c r="C348" s="48"/>
      <c r="D348" s="48"/>
      <c r="E348" s="48"/>
      <c r="F348" s="48"/>
    </row>
    <row r="349" spans="2:6" s="47" customFormat="1" x14ac:dyDescent="0.2">
      <c r="B349" s="48"/>
      <c r="C349" s="48"/>
      <c r="D349" s="48"/>
      <c r="E349" s="48"/>
      <c r="F349" s="48"/>
    </row>
    <row r="350" spans="2:6" s="47" customFormat="1" x14ac:dyDescent="0.2">
      <c r="B350" s="48"/>
      <c r="C350" s="48"/>
      <c r="D350" s="48"/>
      <c r="E350" s="48"/>
      <c r="F350" s="48"/>
    </row>
    <row r="351" spans="2:6" s="47" customFormat="1" x14ac:dyDescent="0.2">
      <c r="B351" s="48"/>
      <c r="C351" s="48"/>
      <c r="D351" s="48"/>
      <c r="E351" s="48"/>
      <c r="F351" s="48"/>
    </row>
    <row r="352" spans="2:6" s="47" customFormat="1" x14ac:dyDescent="0.2">
      <c r="B352" s="48"/>
      <c r="C352" s="48"/>
      <c r="D352" s="48"/>
      <c r="E352" s="48"/>
      <c r="F352" s="48"/>
    </row>
    <row r="353" spans="2:6" s="47" customFormat="1" x14ac:dyDescent="0.2">
      <c r="B353" s="48"/>
      <c r="C353" s="48"/>
      <c r="D353" s="48"/>
      <c r="E353" s="48"/>
      <c r="F353" s="48"/>
    </row>
    <row r="354" spans="2:6" s="47" customFormat="1" x14ac:dyDescent="0.2">
      <c r="B354" s="48"/>
      <c r="C354" s="48"/>
      <c r="D354" s="48"/>
      <c r="E354" s="48"/>
      <c r="F354" s="48"/>
    </row>
    <row r="355" spans="2:6" s="47" customFormat="1" x14ac:dyDescent="0.2">
      <c r="B355" s="48"/>
      <c r="C355" s="48"/>
      <c r="D355" s="48"/>
      <c r="E355" s="48"/>
      <c r="F355" s="48"/>
    </row>
    <row r="356" spans="2:6" s="47" customFormat="1" x14ac:dyDescent="0.2">
      <c r="B356" s="48"/>
      <c r="C356" s="48"/>
      <c r="D356" s="48"/>
      <c r="E356" s="48"/>
      <c r="F356" s="48"/>
    </row>
    <row r="357" spans="2:6" s="47" customFormat="1" x14ac:dyDescent="0.2">
      <c r="B357" s="48"/>
      <c r="C357" s="48"/>
      <c r="D357" s="48"/>
      <c r="E357" s="48"/>
      <c r="F357" s="48"/>
    </row>
    <row r="358" spans="2:6" s="47" customFormat="1" x14ac:dyDescent="0.2">
      <c r="B358" s="48"/>
      <c r="C358" s="48"/>
      <c r="D358" s="48"/>
      <c r="E358" s="48"/>
      <c r="F358" s="48"/>
    </row>
    <row r="359" spans="2:6" s="47" customFormat="1" x14ac:dyDescent="0.2">
      <c r="B359" s="48"/>
      <c r="C359" s="48"/>
      <c r="D359" s="48"/>
      <c r="E359" s="48"/>
      <c r="F359" s="48"/>
    </row>
    <row r="360" spans="2:6" s="47" customFormat="1" x14ac:dyDescent="0.2">
      <c r="B360" s="48"/>
      <c r="C360" s="48"/>
      <c r="D360" s="48"/>
      <c r="E360" s="48"/>
      <c r="F360" s="48"/>
    </row>
    <row r="361" spans="2:6" s="47" customFormat="1" x14ac:dyDescent="0.2">
      <c r="B361" s="48"/>
      <c r="C361" s="48"/>
      <c r="D361" s="48"/>
      <c r="E361" s="48"/>
      <c r="F361" s="48"/>
    </row>
    <row r="362" spans="2:6" s="47" customFormat="1" x14ac:dyDescent="0.2">
      <c r="B362" s="48"/>
      <c r="C362" s="48"/>
      <c r="D362" s="48"/>
      <c r="E362" s="48"/>
      <c r="F362" s="48"/>
    </row>
    <row r="363" spans="2:6" s="47" customFormat="1" x14ac:dyDescent="0.2">
      <c r="B363" s="48"/>
      <c r="C363" s="48"/>
      <c r="D363" s="48"/>
      <c r="E363" s="48"/>
      <c r="F363" s="48"/>
    </row>
    <row r="364" spans="2:6" s="47" customFormat="1" x14ac:dyDescent="0.2">
      <c r="B364" s="48"/>
      <c r="C364" s="48"/>
      <c r="D364" s="48"/>
      <c r="E364" s="48"/>
      <c r="F364" s="48"/>
    </row>
    <row r="365" spans="2:6" s="47" customFormat="1" x14ac:dyDescent="0.2">
      <c r="B365" s="48"/>
      <c r="C365" s="48"/>
      <c r="D365" s="48"/>
      <c r="E365" s="48"/>
      <c r="F365" s="48"/>
    </row>
    <row r="366" spans="2:6" s="47" customFormat="1" x14ac:dyDescent="0.2">
      <c r="B366" s="48"/>
      <c r="C366" s="48"/>
      <c r="D366" s="48"/>
      <c r="E366" s="48"/>
      <c r="F366" s="48"/>
    </row>
    <row r="367" spans="2:6" s="47" customFormat="1" x14ac:dyDescent="0.2">
      <c r="B367" s="48"/>
      <c r="C367" s="48"/>
      <c r="D367" s="48"/>
      <c r="E367" s="48"/>
      <c r="F367" s="48"/>
    </row>
    <row r="368" spans="2:6" s="47" customFormat="1" x14ac:dyDescent="0.2">
      <c r="B368" s="48"/>
      <c r="C368" s="48"/>
      <c r="D368" s="48"/>
      <c r="E368" s="48"/>
      <c r="F368" s="48"/>
    </row>
    <row r="369" spans="2:6" s="47" customFormat="1" x14ac:dyDescent="0.2">
      <c r="B369" s="48"/>
      <c r="C369" s="48"/>
      <c r="D369" s="48"/>
      <c r="E369" s="48"/>
      <c r="F369" s="48"/>
    </row>
    <row r="370" spans="2:6" s="47" customFormat="1" x14ac:dyDescent="0.2">
      <c r="B370" s="48"/>
      <c r="C370" s="48"/>
      <c r="D370" s="48"/>
      <c r="E370" s="48"/>
      <c r="F370" s="48"/>
    </row>
    <row r="371" spans="2:6" s="47" customFormat="1" x14ac:dyDescent="0.2">
      <c r="B371" s="48"/>
      <c r="C371" s="48"/>
      <c r="D371" s="48"/>
      <c r="E371" s="48"/>
      <c r="F371" s="48"/>
    </row>
    <row r="372" spans="2:6" s="47" customFormat="1" x14ac:dyDescent="0.2">
      <c r="B372" s="48"/>
      <c r="C372" s="48"/>
      <c r="D372" s="48"/>
      <c r="E372" s="48"/>
      <c r="F372" s="48"/>
    </row>
    <row r="373" spans="2:6" s="47" customFormat="1" x14ac:dyDescent="0.2">
      <c r="B373" s="48"/>
      <c r="C373" s="48"/>
      <c r="D373" s="48"/>
      <c r="E373" s="48"/>
      <c r="F373" s="48"/>
    </row>
    <row r="374" spans="2:6" s="47" customFormat="1" x14ac:dyDescent="0.2">
      <c r="B374" s="48"/>
      <c r="C374" s="48"/>
      <c r="D374" s="48"/>
      <c r="E374" s="48"/>
      <c r="F374" s="48"/>
    </row>
    <row r="375" spans="2:6" s="47" customFormat="1" x14ac:dyDescent="0.2">
      <c r="B375" s="48"/>
      <c r="C375" s="48"/>
      <c r="D375" s="48"/>
      <c r="E375" s="48"/>
      <c r="F375" s="48"/>
    </row>
    <row r="376" spans="2:6" s="47" customFormat="1" x14ac:dyDescent="0.2">
      <c r="B376" s="48"/>
      <c r="C376" s="48"/>
      <c r="D376" s="48"/>
      <c r="E376" s="48"/>
      <c r="F376" s="48"/>
    </row>
    <row r="377" spans="2:6" s="47" customFormat="1" x14ac:dyDescent="0.2">
      <c r="B377" s="48"/>
      <c r="C377" s="48"/>
      <c r="D377" s="48"/>
      <c r="E377" s="48"/>
      <c r="F377" s="48"/>
    </row>
    <row r="378" spans="2:6" s="47" customFormat="1" x14ac:dyDescent="0.2">
      <c r="B378" s="48"/>
      <c r="C378" s="48"/>
      <c r="D378" s="48"/>
      <c r="E378" s="48"/>
      <c r="F378" s="48"/>
    </row>
    <row r="379" spans="2:6" s="47" customFormat="1" x14ac:dyDescent="0.2">
      <c r="B379" s="48"/>
      <c r="C379" s="48"/>
      <c r="D379" s="48"/>
      <c r="E379" s="48"/>
      <c r="F379" s="48"/>
    </row>
    <row r="380" spans="2:6" s="47" customFormat="1" x14ac:dyDescent="0.2">
      <c r="B380" s="48"/>
      <c r="C380" s="48"/>
      <c r="D380" s="48"/>
      <c r="E380" s="48"/>
      <c r="F380" s="48"/>
    </row>
    <row r="381" spans="2:6" s="47" customFormat="1" x14ac:dyDescent="0.2">
      <c r="B381" s="48"/>
      <c r="C381" s="48"/>
      <c r="D381" s="48"/>
      <c r="E381" s="48"/>
      <c r="F381" s="48"/>
    </row>
    <row r="382" spans="2:6" s="47" customFormat="1" x14ac:dyDescent="0.2">
      <c r="B382" s="48"/>
      <c r="C382" s="48"/>
      <c r="D382" s="48"/>
      <c r="E382" s="48"/>
      <c r="F382" s="48"/>
    </row>
    <row r="383" spans="2:6" s="47" customFormat="1" x14ac:dyDescent="0.2">
      <c r="B383" s="48"/>
      <c r="C383" s="48"/>
      <c r="D383" s="48"/>
      <c r="E383" s="48"/>
      <c r="F383" s="48"/>
    </row>
    <row r="384" spans="2:6" s="47" customFormat="1" x14ac:dyDescent="0.2">
      <c r="B384" s="48"/>
      <c r="C384" s="48"/>
      <c r="D384" s="48"/>
      <c r="E384" s="48"/>
      <c r="F384" s="48"/>
    </row>
    <row r="385" spans="2:6" s="47" customFormat="1" x14ac:dyDescent="0.2">
      <c r="B385" s="48"/>
      <c r="C385" s="48"/>
      <c r="D385" s="48"/>
      <c r="E385" s="48"/>
      <c r="F385" s="48"/>
    </row>
    <row r="386" spans="2:6" s="47" customFormat="1" x14ac:dyDescent="0.2">
      <c r="B386" s="48"/>
      <c r="C386" s="48"/>
      <c r="D386" s="48"/>
      <c r="E386" s="48"/>
      <c r="F386" s="48"/>
    </row>
    <row r="387" spans="2:6" s="47" customFormat="1" x14ac:dyDescent="0.2">
      <c r="B387" s="48"/>
      <c r="C387" s="48"/>
      <c r="D387" s="48"/>
      <c r="E387" s="48"/>
      <c r="F387" s="48"/>
    </row>
    <row r="388" spans="2:6" s="47" customFormat="1" x14ac:dyDescent="0.2">
      <c r="B388" s="48"/>
      <c r="C388" s="48"/>
      <c r="D388" s="48"/>
      <c r="E388" s="48"/>
      <c r="F388" s="48"/>
    </row>
    <row r="389" spans="2:6" s="47" customFormat="1" x14ac:dyDescent="0.2">
      <c r="B389" s="48"/>
      <c r="C389" s="48"/>
      <c r="D389" s="48"/>
      <c r="E389" s="48"/>
      <c r="F389" s="48"/>
    </row>
    <row r="390" spans="2:6" s="47" customFormat="1" x14ac:dyDescent="0.2">
      <c r="B390" s="48"/>
      <c r="C390" s="48"/>
      <c r="D390" s="48"/>
      <c r="E390" s="48"/>
      <c r="F390" s="48"/>
    </row>
    <row r="391" spans="2:6" s="47" customFormat="1" x14ac:dyDescent="0.2">
      <c r="B391" s="48"/>
      <c r="C391" s="48"/>
      <c r="D391" s="48"/>
      <c r="E391" s="48"/>
      <c r="F391" s="48"/>
    </row>
    <row r="392" spans="2:6" s="47" customFormat="1" x14ac:dyDescent="0.2">
      <c r="B392" s="48"/>
      <c r="C392" s="48"/>
      <c r="D392" s="48"/>
      <c r="E392" s="48"/>
      <c r="F392" s="48"/>
    </row>
    <row r="393" spans="2:6" s="47" customFormat="1" x14ac:dyDescent="0.2">
      <c r="B393" s="48"/>
      <c r="C393" s="48"/>
      <c r="D393" s="48"/>
      <c r="E393" s="48"/>
      <c r="F393" s="48"/>
    </row>
    <row r="394" spans="2:6" s="47" customFormat="1" x14ac:dyDescent="0.2">
      <c r="B394" s="48"/>
      <c r="C394" s="48"/>
      <c r="D394" s="48"/>
      <c r="E394" s="48"/>
      <c r="F394" s="48"/>
    </row>
    <row r="395" spans="2:6" s="47" customFormat="1" x14ac:dyDescent="0.2">
      <c r="B395" s="48"/>
      <c r="C395" s="48"/>
      <c r="D395" s="48"/>
      <c r="E395" s="48"/>
      <c r="F395" s="48"/>
    </row>
    <row r="396" spans="2:6" s="47" customFormat="1" x14ac:dyDescent="0.2">
      <c r="B396" s="48"/>
      <c r="C396" s="48"/>
      <c r="D396" s="48"/>
      <c r="E396" s="48"/>
      <c r="F396" s="48"/>
    </row>
    <row r="397" spans="2:6" s="47" customFormat="1" x14ac:dyDescent="0.2">
      <c r="B397" s="48"/>
      <c r="C397" s="48"/>
      <c r="D397" s="48"/>
      <c r="E397" s="48"/>
      <c r="F397" s="48"/>
    </row>
    <row r="398" spans="2:6" s="47" customFormat="1" x14ac:dyDescent="0.2">
      <c r="B398" s="48"/>
      <c r="C398" s="48"/>
      <c r="D398" s="48"/>
      <c r="E398" s="48"/>
      <c r="F398" s="48"/>
    </row>
    <row r="399" spans="2:6" s="47" customFormat="1" x14ac:dyDescent="0.2">
      <c r="B399" s="48"/>
      <c r="C399" s="48"/>
      <c r="D399" s="48"/>
      <c r="E399" s="48"/>
      <c r="F399" s="48"/>
    </row>
    <row r="400" spans="2:6" s="47" customFormat="1" x14ac:dyDescent="0.2">
      <c r="B400" s="48"/>
      <c r="C400" s="48"/>
      <c r="D400" s="48"/>
      <c r="E400" s="48"/>
      <c r="F400" s="48"/>
    </row>
    <row r="401" spans="2:6" s="47" customFormat="1" x14ac:dyDescent="0.2">
      <c r="B401" s="48"/>
      <c r="C401" s="48"/>
      <c r="D401" s="48"/>
      <c r="E401" s="48"/>
      <c r="F401" s="48"/>
    </row>
    <row r="402" spans="2:6" s="47" customFormat="1" x14ac:dyDescent="0.2">
      <c r="B402" s="48"/>
      <c r="C402" s="48"/>
      <c r="D402" s="48"/>
      <c r="E402" s="48"/>
      <c r="F402" s="48"/>
    </row>
    <row r="403" spans="2:6" s="47" customFormat="1" x14ac:dyDescent="0.2">
      <c r="B403" s="48"/>
      <c r="C403" s="48"/>
      <c r="D403" s="48"/>
      <c r="E403" s="48"/>
      <c r="F403" s="48"/>
    </row>
    <row r="404" spans="2:6" s="47" customFormat="1" x14ac:dyDescent="0.2">
      <c r="B404" s="48"/>
      <c r="C404" s="48"/>
      <c r="D404" s="48"/>
      <c r="E404" s="48"/>
      <c r="F404" s="48"/>
    </row>
    <row r="405" spans="2:6" s="47" customFormat="1" x14ac:dyDescent="0.2">
      <c r="B405" s="48"/>
      <c r="C405" s="48"/>
      <c r="D405" s="48"/>
      <c r="E405" s="48"/>
      <c r="F405" s="48"/>
    </row>
    <row r="406" spans="2:6" s="47" customFormat="1" x14ac:dyDescent="0.2">
      <c r="B406" s="48"/>
      <c r="C406" s="48"/>
      <c r="D406" s="48"/>
      <c r="E406" s="48"/>
      <c r="F406" s="48"/>
    </row>
    <row r="407" spans="2:6" s="47" customFormat="1" x14ac:dyDescent="0.2">
      <c r="B407" s="48"/>
      <c r="C407" s="48"/>
      <c r="D407" s="48"/>
      <c r="E407" s="48"/>
      <c r="F407" s="48"/>
    </row>
    <row r="408" spans="2:6" s="47" customFormat="1" x14ac:dyDescent="0.2">
      <c r="B408" s="48"/>
      <c r="C408" s="48"/>
      <c r="D408" s="48"/>
      <c r="E408" s="48"/>
      <c r="F408" s="48"/>
    </row>
    <row r="409" spans="2:6" s="47" customFormat="1" x14ac:dyDescent="0.2">
      <c r="B409" s="48"/>
      <c r="C409" s="48"/>
      <c r="D409" s="48"/>
      <c r="E409" s="48"/>
      <c r="F409" s="48"/>
    </row>
    <row r="410" spans="2:6" s="47" customFormat="1" x14ac:dyDescent="0.2">
      <c r="B410" s="48"/>
      <c r="C410" s="48"/>
      <c r="D410" s="48"/>
      <c r="E410" s="48"/>
      <c r="F410" s="48"/>
    </row>
    <row r="411" spans="2:6" s="47" customFormat="1" x14ac:dyDescent="0.2">
      <c r="B411" s="48"/>
      <c r="C411" s="48"/>
      <c r="D411" s="48"/>
      <c r="E411" s="48"/>
      <c r="F411" s="48"/>
    </row>
    <row r="412" spans="2:6" s="47" customFormat="1" x14ac:dyDescent="0.2">
      <c r="B412" s="48"/>
      <c r="C412" s="48"/>
      <c r="D412" s="48"/>
      <c r="E412" s="48"/>
      <c r="F412" s="48"/>
    </row>
    <row r="413" spans="2:6" s="47" customFormat="1" x14ac:dyDescent="0.2">
      <c r="B413" s="48"/>
      <c r="C413" s="48"/>
      <c r="D413" s="48"/>
      <c r="E413" s="48"/>
      <c r="F413" s="48"/>
    </row>
    <row r="414" spans="2:6" s="47" customFormat="1" x14ac:dyDescent="0.2">
      <c r="B414" s="48"/>
      <c r="C414" s="48"/>
      <c r="D414" s="48"/>
      <c r="E414" s="48"/>
      <c r="F414" s="48"/>
    </row>
    <row r="415" spans="2:6" s="47" customFormat="1" x14ac:dyDescent="0.2">
      <c r="B415" s="48"/>
      <c r="C415" s="48"/>
      <c r="D415" s="48"/>
      <c r="E415" s="48"/>
      <c r="F415" s="48"/>
    </row>
    <row r="416" spans="2:6" s="47" customFormat="1" x14ac:dyDescent="0.2">
      <c r="B416" s="48"/>
      <c r="C416" s="48"/>
      <c r="D416" s="48"/>
      <c r="E416" s="48"/>
      <c r="F416" s="48"/>
    </row>
    <row r="417" spans="2:6" s="47" customFormat="1" x14ac:dyDescent="0.2">
      <c r="B417" s="48"/>
      <c r="C417" s="48"/>
      <c r="D417" s="48"/>
      <c r="E417" s="48"/>
      <c r="F417" s="48"/>
    </row>
    <row r="418" spans="2:6" s="47" customFormat="1" x14ac:dyDescent="0.2">
      <c r="B418" s="48"/>
      <c r="C418" s="48"/>
      <c r="D418" s="48"/>
      <c r="E418" s="48"/>
      <c r="F418" s="48"/>
    </row>
    <row r="419" spans="2:6" s="47" customFormat="1" x14ac:dyDescent="0.2">
      <c r="B419" s="48"/>
      <c r="C419" s="48"/>
      <c r="D419" s="48"/>
      <c r="E419" s="48"/>
      <c r="F419" s="48"/>
    </row>
    <row r="420" spans="2:6" s="47" customFormat="1" x14ac:dyDescent="0.2">
      <c r="B420" s="48"/>
      <c r="C420" s="48"/>
      <c r="D420" s="48"/>
      <c r="E420" s="48"/>
      <c r="F420" s="48"/>
    </row>
    <row r="421" spans="2:6" s="47" customFormat="1" x14ac:dyDescent="0.2">
      <c r="B421" s="48"/>
      <c r="C421" s="48"/>
      <c r="D421" s="48"/>
      <c r="E421" s="48"/>
      <c r="F421" s="48"/>
    </row>
    <row r="422" spans="2:6" s="47" customFormat="1" x14ac:dyDescent="0.2">
      <c r="B422" s="48"/>
      <c r="C422" s="48"/>
      <c r="D422" s="48"/>
      <c r="E422" s="48"/>
      <c r="F422" s="48"/>
    </row>
    <row r="423" spans="2:6" s="47" customFormat="1" x14ac:dyDescent="0.2">
      <c r="B423" s="48"/>
      <c r="C423" s="48"/>
      <c r="D423" s="48"/>
      <c r="E423" s="48"/>
      <c r="F423" s="48"/>
    </row>
    <row r="424" spans="2:6" s="47" customFormat="1" x14ac:dyDescent="0.2">
      <c r="B424" s="48"/>
      <c r="C424" s="48"/>
      <c r="D424" s="48"/>
      <c r="E424" s="48"/>
      <c r="F424" s="48"/>
    </row>
    <row r="425" spans="2:6" s="47" customFormat="1" x14ac:dyDescent="0.2">
      <c r="B425" s="48"/>
      <c r="C425" s="48"/>
      <c r="D425" s="48"/>
      <c r="E425" s="48"/>
      <c r="F425" s="48"/>
    </row>
    <row r="426" spans="2:6" s="47" customFormat="1" x14ac:dyDescent="0.2">
      <c r="B426" s="48"/>
      <c r="C426" s="48"/>
      <c r="D426" s="48"/>
      <c r="E426" s="48"/>
      <c r="F426" s="48"/>
    </row>
    <row r="427" spans="2:6" s="47" customFormat="1" x14ac:dyDescent="0.2">
      <c r="B427" s="48"/>
      <c r="C427" s="48"/>
      <c r="D427" s="48"/>
      <c r="E427" s="48"/>
      <c r="F427" s="48"/>
    </row>
    <row r="428" spans="2:6" s="47" customFormat="1" x14ac:dyDescent="0.2">
      <c r="B428" s="48"/>
      <c r="C428" s="48"/>
      <c r="D428" s="48"/>
      <c r="E428" s="48"/>
      <c r="F428" s="48"/>
    </row>
    <row r="429" spans="2:6" s="47" customFormat="1" x14ac:dyDescent="0.2">
      <c r="B429" s="48"/>
      <c r="C429" s="48"/>
      <c r="D429" s="48"/>
      <c r="E429" s="48"/>
      <c r="F429" s="48"/>
    </row>
    <row r="430" spans="2:6" s="47" customFormat="1" x14ac:dyDescent="0.2">
      <c r="B430" s="48"/>
      <c r="C430" s="48"/>
      <c r="D430" s="48"/>
      <c r="E430" s="48"/>
      <c r="F430" s="48"/>
    </row>
    <row r="431" spans="2:6" s="47" customFormat="1" x14ac:dyDescent="0.2">
      <c r="B431" s="48"/>
      <c r="C431" s="48"/>
      <c r="D431" s="48"/>
      <c r="E431" s="48"/>
      <c r="F431" s="48"/>
    </row>
    <row r="432" spans="2:6" s="47" customFormat="1" x14ac:dyDescent="0.2">
      <c r="B432" s="48"/>
      <c r="C432" s="48"/>
      <c r="D432" s="48"/>
      <c r="E432" s="48"/>
      <c r="F432" s="48"/>
    </row>
    <row r="433" spans="2:6" s="47" customFormat="1" x14ac:dyDescent="0.2">
      <c r="B433" s="48"/>
      <c r="C433" s="48"/>
      <c r="D433" s="48"/>
      <c r="E433" s="48"/>
      <c r="F433" s="48"/>
    </row>
    <row r="434" spans="2:6" s="47" customFormat="1" x14ac:dyDescent="0.2">
      <c r="B434" s="48"/>
      <c r="C434" s="48"/>
      <c r="D434" s="48"/>
      <c r="E434" s="48"/>
      <c r="F434" s="48"/>
    </row>
    <row r="435" spans="2:6" s="47" customFormat="1" x14ac:dyDescent="0.2">
      <c r="B435" s="48"/>
      <c r="C435" s="48"/>
      <c r="D435" s="48"/>
      <c r="E435" s="48"/>
      <c r="F435" s="48"/>
    </row>
    <row r="436" spans="2:6" s="47" customFormat="1" x14ac:dyDescent="0.2">
      <c r="B436" s="48"/>
      <c r="C436" s="48"/>
      <c r="D436" s="48"/>
      <c r="E436" s="48"/>
      <c r="F436" s="48"/>
    </row>
    <row r="437" spans="2:6" s="47" customFormat="1" x14ac:dyDescent="0.2">
      <c r="B437" s="48"/>
      <c r="C437" s="48"/>
      <c r="D437" s="48"/>
      <c r="E437" s="48"/>
      <c r="F437" s="48"/>
    </row>
    <row r="438" spans="2:6" s="47" customFormat="1" x14ac:dyDescent="0.2">
      <c r="B438" s="48"/>
      <c r="C438" s="48"/>
      <c r="D438" s="48"/>
      <c r="E438" s="48"/>
      <c r="F438" s="48"/>
    </row>
    <row r="439" spans="2:6" s="47" customFormat="1" x14ac:dyDescent="0.2">
      <c r="B439" s="48"/>
      <c r="C439" s="48"/>
      <c r="D439" s="48"/>
      <c r="E439" s="48"/>
      <c r="F439" s="48"/>
    </row>
    <row r="440" spans="2:6" s="47" customFormat="1" x14ac:dyDescent="0.2">
      <c r="B440" s="48"/>
      <c r="C440" s="48"/>
      <c r="D440" s="48"/>
      <c r="E440" s="48"/>
      <c r="F440" s="48"/>
    </row>
    <row r="441" spans="2:6" s="47" customFormat="1" x14ac:dyDescent="0.2">
      <c r="B441" s="48"/>
      <c r="C441" s="48"/>
      <c r="D441" s="48"/>
      <c r="E441" s="48"/>
      <c r="F441" s="48"/>
    </row>
    <row r="442" spans="2:6" s="47" customFormat="1" x14ac:dyDescent="0.2">
      <c r="B442" s="48"/>
      <c r="C442" s="48"/>
      <c r="D442" s="48"/>
      <c r="E442" s="48"/>
      <c r="F442" s="48"/>
    </row>
    <row r="443" spans="2:6" s="47" customFormat="1" x14ac:dyDescent="0.2">
      <c r="B443" s="48"/>
      <c r="C443" s="48"/>
      <c r="D443" s="48"/>
      <c r="E443" s="48"/>
      <c r="F443" s="48"/>
    </row>
    <row r="444" spans="2:6" s="47" customFormat="1" x14ac:dyDescent="0.2">
      <c r="B444" s="48"/>
      <c r="C444" s="48"/>
      <c r="D444" s="48"/>
      <c r="E444" s="48"/>
      <c r="F444" s="48"/>
    </row>
    <row r="445" spans="2:6" s="47" customFormat="1" x14ac:dyDescent="0.2">
      <c r="B445" s="48"/>
      <c r="C445" s="48"/>
      <c r="D445" s="48"/>
      <c r="E445" s="48"/>
      <c r="F445" s="48"/>
    </row>
    <row r="446" spans="2:6" s="47" customFormat="1" x14ac:dyDescent="0.2">
      <c r="B446" s="48"/>
      <c r="C446" s="48"/>
      <c r="D446" s="48"/>
      <c r="E446" s="48"/>
      <c r="F446" s="48"/>
    </row>
    <row r="447" spans="2:6" s="47" customFormat="1" x14ac:dyDescent="0.2">
      <c r="B447" s="48"/>
      <c r="C447" s="48"/>
      <c r="D447" s="48"/>
      <c r="E447" s="48"/>
      <c r="F447" s="48"/>
    </row>
    <row r="448" spans="2:6" s="47" customFormat="1" x14ac:dyDescent="0.2">
      <c r="B448" s="48"/>
      <c r="C448" s="48"/>
      <c r="D448" s="48"/>
      <c r="E448" s="48"/>
      <c r="F448" s="48"/>
    </row>
    <row r="449" spans="2:6" s="47" customFormat="1" x14ac:dyDescent="0.2">
      <c r="B449" s="48"/>
      <c r="C449" s="48"/>
      <c r="D449" s="48"/>
      <c r="E449" s="48"/>
      <c r="F449" s="48"/>
    </row>
    <row r="450" spans="2:6" s="47" customFormat="1" x14ac:dyDescent="0.2">
      <c r="B450" s="48"/>
      <c r="C450" s="48"/>
      <c r="D450" s="48"/>
      <c r="E450" s="48"/>
      <c r="F450" s="48"/>
    </row>
    <row r="451" spans="2:6" s="47" customFormat="1" x14ac:dyDescent="0.2">
      <c r="B451" s="48"/>
      <c r="C451" s="48"/>
      <c r="D451" s="48"/>
      <c r="E451" s="48"/>
      <c r="F451" s="48"/>
    </row>
    <row r="452" spans="2:6" s="47" customFormat="1" x14ac:dyDescent="0.2">
      <c r="B452" s="48"/>
      <c r="C452" s="48"/>
      <c r="D452" s="48"/>
      <c r="E452" s="48"/>
      <c r="F452" s="48"/>
    </row>
    <row r="453" spans="2:6" s="47" customFormat="1" x14ac:dyDescent="0.2">
      <c r="B453" s="48"/>
      <c r="C453" s="48"/>
      <c r="D453" s="48"/>
      <c r="E453" s="48"/>
      <c r="F453" s="48"/>
    </row>
    <row r="454" spans="2:6" s="47" customFormat="1" x14ac:dyDescent="0.2">
      <c r="B454" s="48"/>
      <c r="C454" s="48"/>
      <c r="D454" s="48"/>
      <c r="E454" s="48"/>
      <c r="F454" s="48"/>
    </row>
    <row r="455" spans="2:6" s="47" customFormat="1" x14ac:dyDescent="0.2">
      <c r="B455" s="48"/>
      <c r="C455" s="48"/>
      <c r="D455" s="48"/>
      <c r="E455" s="48"/>
      <c r="F455" s="48"/>
    </row>
    <row r="456" spans="2:6" s="47" customFormat="1" x14ac:dyDescent="0.2">
      <c r="B456" s="48"/>
      <c r="C456" s="48"/>
      <c r="D456" s="48"/>
      <c r="E456" s="48"/>
      <c r="F456" s="48"/>
    </row>
    <row r="457" spans="2:6" s="47" customFormat="1" x14ac:dyDescent="0.2">
      <c r="B457" s="48"/>
      <c r="C457" s="48"/>
      <c r="D457" s="48"/>
      <c r="E457" s="48"/>
      <c r="F457" s="48"/>
    </row>
    <row r="458" spans="2:6" s="47" customFormat="1" x14ac:dyDescent="0.2">
      <c r="B458" s="48"/>
      <c r="C458" s="48"/>
      <c r="D458" s="48"/>
      <c r="E458" s="48"/>
      <c r="F458" s="48"/>
    </row>
    <row r="459" spans="2:6" s="47" customFormat="1" x14ac:dyDescent="0.2">
      <c r="B459" s="48"/>
      <c r="C459" s="48"/>
      <c r="D459" s="48"/>
      <c r="E459" s="48"/>
      <c r="F459" s="48"/>
    </row>
    <row r="460" spans="2:6" s="47" customFormat="1" x14ac:dyDescent="0.2">
      <c r="B460" s="48"/>
      <c r="C460" s="48"/>
      <c r="D460" s="48"/>
      <c r="E460" s="48"/>
      <c r="F460" s="48"/>
    </row>
    <row r="461" spans="2:6" s="47" customFormat="1" x14ac:dyDescent="0.2">
      <c r="B461" s="48"/>
      <c r="C461" s="48"/>
      <c r="D461" s="48"/>
      <c r="E461" s="48"/>
      <c r="F461" s="48"/>
    </row>
    <row r="462" spans="2:6" s="47" customFormat="1" x14ac:dyDescent="0.2">
      <c r="B462" s="48"/>
      <c r="C462" s="48"/>
      <c r="D462" s="48"/>
      <c r="E462" s="48"/>
      <c r="F462" s="48"/>
    </row>
    <row r="463" spans="2:6" s="47" customFormat="1" x14ac:dyDescent="0.2">
      <c r="B463" s="48"/>
      <c r="C463" s="48"/>
      <c r="D463" s="48"/>
      <c r="E463" s="48"/>
      <c r="F463" s="48"/>
    </row>
    <row r="464" spans="2:6" s="47" customFormat="1" x14ac:dyDescent="0.2">
      <c r="B464" s="48"/>
      <c r="C464" s="48"/>
      <c r="D464" s="48"/>
      <c r="E464" s="48"/>
      <c r="F464" s="48"/>
    </row>
    <row r="465" spans="2:6" s="47" customFormat="1" x14ac:dyDescent="0.2">
      <c r="B465" s="48"/>
      <c r="C465" s="48"/>
      <c r="D465" s="48"/>
      <c r="E465" s="48"/>
      <c r="F465" s="48"/>
    </row>
    <row r="466" spans="2:6" s="47" customFormat="1" x14ac:dyDescent="0.2">
      <c r="B466" s="48"/>
      <c r="C466" s="48"/>
      <c r="D466" s="48"/>
      <c r="E466" s="48"/>
      <c r="F466" s="48"/>
    </row>
    <row r="467" spans="2:6" s="47" customFormat="1" x14ac:dyDescent="0.2">
      <c r="B467" s="48"/>
      <c r="C467" s="48"/>
      <c r="D467" s="48"/>
      <c r="E467" s="48"/>
      <c r="F467" s="48"/>
    </row>
    <row r="468" spans="2:6" s="47" customFormat="1" x14ac:dyDescent="0.2">
      <c r="B468" s="48"/>
      <c r="C468" s="48"/>
      <c r="D468" s="48"/>
      <c r="E468" s="48"/>
      <c r="F468" s="48"/>
    </row>
    <row r="469" spans="2:6" s="47" customFormat="1" x14ac:dyDescent="0.2">
      <c r="B469" s="48"/>
      <c r="C469" s="48"/>
      <c r="D469" s="48"/>
      <c r="E469" s="48"/>
      <c r="F469" s="48"/>
    </row>
    <row r="470" spans="2:6" s="47" customFormat="1" x14ac:dyDescent="0.2">
      <c r="B470" s="48"/>
      <c r="C470" s="48"/>
      <c r="D470" s="48"/>
      <c r="E470" s="48"/>
      <c r="F470" s="48"/>
    </row>
    <row r="471" spans="2:6" s="47" customFormat="1" x14ac:dyDescent="0.2">
      <c r="B471" s="48"/>
      <c r="C471" s="48"/>
      <c r="D471" s="48"/>
      <c r="E471" s="48"/>
      <c r="F471" s="48"/>
    </row>
    <row r="472" spans="2:6" s="47" customFormat="1" x14ac:dyDescent="0.2">
      <c r="B472" s="48"/>
      <c r="C472" s="48"/>
      <c r="D472" s="48"/>
      <c r="E472" s="48"/>
      <c r="F472" s="48"/>
    </row>
    <row r="473" spans="2:6" s="47" customFormat="1" x14ac:dyDescent="0.2">
      <c r="B473" s="48"/>
      <c r="C473" s="48"/>
      <c r="D473" s="48"/>
      <c r="E473" s="48"/>
      <c r="F473" s="48"/>
    </row>
    <row r="474" spans="2:6" s="47" customFormat="1" x14ac:dyDescent="0.2">
      <c r="B474" s="48"/>
      <c r="C474" s="48"/>
      <c r="D474" s="48"/>
      <c r="E474" s="48"/>
      <c r="F474" s="48"/>
    </row>
    <row r="475" spans="2:6" s="47" customFormat="1" x14ac:dyDescent="0.2">
      <c r="B475" s="48"/>
      <c r="C475" s="48"/>
      <c r="D475" s="48"/>
      <c r="E475" s="48"/>
      <c r="F475" s="48"/>
    </row>
    <row r="476" spans="2:6" s="47" customFormat="1" x14ac:dyDescent="0.2">
      <c r="B476" s="48"/>
      <c r="C476" s="48"/>
      <c r="D476" s="48"/>
      <c r="E476" s="48"/>
      <c r="F476" s="48"/>
    </row>
    <row r="477" spans="2:6" s="47" customFormat="1" x14ac:dyDescent="0.2">
      <c r="B477" s="48"/>
      <c r="C477" s="48"/>
      <c r="D477" s="48"/>
      <c r="E477" s="48"/>
      <c r="F477" s="48"/>
    </row>
    <row r="478" spans="2:6" s="47" customFormat="1" x14ac:dyDescent="0.2">
      <c r="B478" s="48"/>
      <c r="C478" s="48"/>
      <c r="D478" s="48"/>
      <c r="E478" s="48"/>
      <c r="F478" s="48"/>
    </row>
    <row r="479" spans="2:6" s="47" customFormat="1" x14ac:dyDescent="0.2">
      <c r="B479" s="48"/>
      <c r="C479" s="48"/>
      <c r="D479" s="48"/>
      <c r="E479" s="48"/>
      <c r="F479" s="48"/>
    </row>
    <row r="480" spans="2:6" s="47" customFormat="1" x14ac:dyDescent="0.2">
      <c r="B480" s="48"/>
      <c r="C480" s="48"/>
      <c r="D480" s="48"/>
      <c r="E480" s="48"/>
      <c r="F480" s="48"/>
    </row>
    <row r="481" spans="2:6" s="47" customFormat="1" x14ac:dyDescent="0.2">
      <c r="B481" s="48"/>
      <c r="C481" s="48"/>
      <c r="D481" s="48"/>
      <c r="E481" s="48"/>
      <c r="F481" s="48"/>
    </row>
    <row r="482" spans="2:6" s="47" customFormat="1" x14ac:dyDescent="0.2">
      <c r="B482" s="48"/>
      <c r="C482" s="48"/>
      <c r="D482" s="48"/>
      <c r="E482" s="48"/>
      <c r="F482" s="48"/>
    </row>
    <row r="483" spans="2:6" s="47" customFormat="1" x14ac:dyDescent="0.2">
      <c r="B483" s="48"/>
      <c r="C483" s="48"/>
      <c r="D483" s="48"/>
      <c r="E483" s="48"/>
      <c r="F483" s="48"/>
    </row>
    <row r="484" spans="2:6" s="47" customFormat="1" x14ac:dyDescent="0.2">
      <c r="B484" s="48"/>
      <c r="C484" s="48"/>
      <c r="D484" s="48"/>
      <c r="E484" s="48"/>
      <c r="F484" s="48"/>
    </row>
    <row r="485" spans="2:6" s="47" customFormat="1" x14ac:dyDescent="0.2">
      <c r="B485" s="48"/>
      <c r="C485" s="48"/>
      <c r="D485" s="48"/>
      <c r="E485" s="48"/>
      <c r="F485" s="48"/>
    </row>
    <row r="486" spans="2:6" s="47" customFormat="1" x14ac:dyDescent="0.2">
      <c r="B486" s="48"/>
      <c r="C486" s="48"/>
      <c r="D486" s="48"/>
      <c r="E486" s="48"/>
      <c r="F486" s="48"/>
    </row>
    <row r="487" spans="2:6" s="47" customFormat="1" x14ac:dyDescent="0.2">
      <c r="B487" s="48"/>
      <c r="C487" s="48"/>
      <c r="D487" s="48"/>
      <c r="E487" s="48"/>
      <c r="F487" s="48"/>
    </row>
    <row r="488" spans="2:6" s="47" customFormat="1" x14ac:dyDescent="0.2">
      <c r="B488" s="48"/>
      <c r="C488" s="48"/>
      <c r="D488" s="48"/>
      <c r="E488" s="48"/>
      <c r="F488" s="48"/>
    </row>
    <row r="489" spans="2:6" s="47" customFormat="1" x14ac:dyDescent="0.2">
      <c r="B489" s="48"/>
      <c r="C489" s="48"/>
      <c r="D489" s="48"/>
      <c r="E489" s="48"/>
      <c r="F489" s="48"/>
    </row>
    <row r="490" spans="2:6" s="47" customFormat="1" x14ac:dyDescent="0.2">
      <c r="B490" s="48"/>
      <c r="C490" s="48"/>
      <c r="D490" s="48"/>
      <c r="E490" s="48"/>
      <c r="F490" s="48"/>
    </row>
    <row r="491" spans="2:6" s="47" customFormat="1" x14ac:dyDescent="0.2">
      <c r="B491" s="48"/>
      <c r="C491" s="48"/>
      <c r="D491" s="48"/>
      <c r="E491" s="48"/>
      <c r="F491" s="48"/>
    </row>
    <row r="492" spans="2:6" s="47" customFormat="1" x14ac:dyDescent="0.2">
      <c r="B492" s="48"/>
      <c r="C492" s="48"/>
      <c r="D492" s="48"/>
      <c r="E492" s="48"/>
      <c r="F492" s="48"/>
    </row>
    <row r="493" spans="2:6" s="47" customFormat="1" x14ac:dyDescent="0.2">
      <c r="B493" s="48"/>
      <c r="C493" s="48"/>
      <c r="D493" s="48"/>
      <c r="E493" s="48"/>
      <c r="F493" s="48"/>
    </row>
    <row r="494" spans="2:6" s="47" customFormat="1" x14ac:dyDescent="0.2">
      <c r="B494" s="48"/>
      <c r="C494" s="48"/>
      <c r="D494" s="48"/>
      <c r="E494" s="48"/>
      <c r="F494" s="48"/>
    </row>
    <row r="495" spans="2:6" s="47" customFormat="1" x14ac:dyDescent="0.2">
      <c r="B495" s="48"/>
      <c r="C495" s="48"/>
      <c r="D495" s="48"/>
      <c r="E495" s="48"/>
      <c r="F495" s="48"/>
    </row>
    <row r="496" spans="2:6" s="47" customFormat="1" x14ac:dyDescent="0.2">
      <c r="B496" s="48"/>
      <c r="C496" s="48"/>
      <c r="D496" s="48"/>
      <c r="E496" s="48"/>
      <c r="F496" s="48"/>
    </row>
    <row r="497" spans="2:6" s="47" customFormat="1" x14ac:dyDescent="0.2">
      <c r="B497" s="48"/>
      <c r="C497" s="48"/>
      <c r="D497" s="48"/>
      <c r="E497" s="48"/>
      <c r="F497" s="48"/>
    </row>
    <row r="498" spans="2:6" s="47" customFormat="1" x14ac:dyDescent="0.2">
      <c r="B498" s="48"/>
      <c r="C498" s="48"/>
      <c r="D498" s="48"/>
      <c r="E498" s="48"/>
      <c r="F498" s="48"/>
    </row>
    <row r="499" spans="2:6" s="47" customFormat="1" x14ac:dyDescent="0.2">
      <c r="B499" s="48"/>
      <c r="C499" s="48"/>
      <c r="D499" s="48"/>
      <c r="E499" s="48"/>
      <c r="F499" s="48"/>
    </row>
    <row r="500" spans="2:6" s="47" customFormat="1" x14ac:dyDescent="0.2">
      <c r="B500" s="48"/>
      <c r="C500" s="48"/>
      <c r="D500" s="48"/>
      <c r="E500" s="48"/>
      <c r="F500" s="48"/>
    </row>
    <row r="501" spans="2:6" s="47" customFormat="1" x14ac:dyDescent="0.2">
      <c r="B501" s="48"/>
      <c r="C501" s="48"/>
      <c r="D501" s="48"/>
      <c r="E501" s="48"/>
      <c r="F501" s="48"/>
    </row>
    <row r="502" spans="2:6" s="47" customFormat="1" x14ac:dyDescent="0.2">
      <c r="B502" s="48"/>
      <c r="C502" s="48"/>
      <c r="D502" s="48"/>
      <c r="E502" s="48"/>
      <c r="F502" s="48"/>
    </row>
    <row r="503" spans="2:6" s="47" customFormat="1" x14ac:dyDescent="0.2">
      <c r="B503" s="48"/>
      <c r="C503" s="48"/>
      <c r="D503" s="48"/>
      <c r="E503" s="48"/>
      <c r="F503" s="48"/>
    </row>
    <row r="504" spans="2:6" s="47" customFormat="1" x14ac:dyDescent="0.2">
      <c r="B504" s="48"/>
      <c r="C504" s="48"/>
      <c r="D504" s="48"/>
      <c r="E504" s="48"/>
      <c r="F504" s="48"/>
    </row>
    <row r="505" spans="2:6" s="47" customFormat="1" x14ac:dyDescent="0.2">
      <c r="B505" s="48"/>
      <c r="C505" s="48"/>
      <c r="D505" s="48"/>
      <c r="E505" s="48"/>
      <c r="F505" s="48"/>
    </row>
    <row r="506" spans="2:6" s="47" customFormat="1" x14ac:dyDescent="0.2">
      <c r="B506" s="48"/>
      <c r="C506" s="48"/>
      <c r="D506" s="48"/>
      <c r="E506" s="48"/>
      <c r="F506" s="48"/>
    </row>
    <row r="507" spans="2:6" s="47" customFormat="1" x14ac:dyDescent="0.2">
      <c r="B507" s="48"/>
      <c r="C507" s="48"/>
      <c r="D507" s="48"/>
      <c r="E507" s="48"/>
      <c r="F507" s="48"/>
    </row>
    <row r="508" spans="2:6" s="47" customFormat="1" x14ac:dyDescent="0.2">
      <c r="B508" s="48"/>
      <c r="C508" s="48"/>
      <c r="D508" s="48"/>
      <c r="E508" s="48"/>
      <c r="F508" s="48"/>
    </row>
    <row r="509" spans="2:6" s="47" customFormat="1" x14ac:dyDescent="0.2">
      <c r="B509" s="48"/>
      <c r="C509" s="48"/>
      <c r="D509" s="48"/>
      <c r="E509" s="48"/>
      <c r="F509" s="48"/>
    </row>
    <row r="510" spans="2:6" s="47" customFormat="1" x14ac:dyDescent="0.2">
      <c r="B510" s="48"/>
      <c r="C510" s="48"/>
      <c r="D510" s="48"/>
      <c r="E510" s="48"/>
      <c r="F510" s="48"/>
    </row>
    <row r="511" spans="2:6" s="47" customFormat="1" x14ac:dyDescent="0.2">
      <c r="B511" s="48"/>
      <c r="C511" s="48"/>
      <c r="D511" s="48"/>
      <c r="E511" s="48"/>
      <c r="F511" s="48"/>
    </row>
    <row r="512" spans="2:6" s="47" customFormat="1" x14ac:dyDescent="0.2">
      <c r="B512" s="48"/>
      <c r="C512" s="48"/>
      <c r="D512" s="48"/>
      <c r="E512" s="48"/>
      <c r="F512" s="48"/>
    </row>
    <row r="513" spans="2:6" s="47" customFormat="1" x14ac:dyDescent="0.2">
      <c r="B513" s="48"/>
      <c r="C513" s="48"/>
      <c r="D513" s="48"/>
      <c r="E513" s="48"/>
      <c r="F513" s="48"/>
    </row>
    <row r="514" spans="2:6" s="47" customFormat="1" x14ac:dyDescent="0.2">
      <c r="B514" s="48"/>
      <c r="C514" s="48"/>
      <c r="D514" s="48"/>
      <c r="E514" s="48"/>
      <c r="F514" s="48"/>
    </row>
    <row r="515" spans="2:6" s="47" customFormat="1" x14ac:dyDescent="0.2">
      <c r="B515" s="48"/>
      <c r="C515" s="48"/>
      <c r="D515" s="48"/>
      <c r="E515" s="48"/>
      <c r="F515" s="48"/>
    </row>
    <row r="516" spans="2:6" s="47" customFormat="1" x14ac:dyDescent="0.2">
      <c r="B516" s="48"/>
      <c r="C516" s="48"/>
      <c r="D516" s="48"/>
      <c r="E516" s="48"/>
      <c r="F516" s="48"/>
    </row>
    <row r="517" spans="2:6" s="47" customFormat="1" x14ac:dyDescent="0.2">
      <c r="B517" s="48"/>
      <c r="C517" s="48"/>
      <c r="D517" s="48"/>
      <c r="E517" s="48"/>
      <c r="F517" s="48"/>
    </row>
    <row r="518" spans="2:6" s="47" customFormat="1" x14ac:dyDescent="0.2">
      <c r="B518" s="48"/>
      <c r="C518" s="48"/>
      <c r="D518" s="48"/>
      <c r="E518" s="48"/>
      <c r="F518" s="48"/>
    </row>
    <row r="519" spans="2:6" s="47" customFormat="1" x14ac:dyDescent="0.2">
      <c r="B519" s="48"/>
      <c r="C519" s="48"/>
      <c r="D519" s="48"/>
      <c r="E519" s="48"/>
      <c r="F519" s="48"/>
    </row>
    <row r="520" spans="2:6" s="47" customFormat="1" x14ac:dyDescent="0.2">
      <c r="B520" s="48"/>
      <c r="C520" s="48"/>
      <c r="D520" s="48"/>
      <c r="E520" s="48"/>
      <c r="F520" s="48"/>
    </row>
    <row r="521" spans="2:6" s="47" customFormat="1" x14ac:dyDescent="0.2">
      <c r="B521" s="48"/>
      <c r="C521" s="48"/>
      <c r="D521" s="48"/>
      <c r="E521" s="48"/>
      <c r="F521" s="48"/>
    </row>
    <row r="522" spans="2:6" s="47" customFormat="1" x14ac:dyDescent="0.2">
      <c r="B522" s="48"/>
      <c r="C522" s="48"/>
      <c r="D522" s="48"/>
      <c r="E522" s="48"/>
      <c r="F522" s="48"/>
    </row>
    <row r="523" spans="2:6" s="47" customFormat="1" x14ac:dyDescent="0.2">
      <c r="B523" s="48"/>
      <c r="C523" s="48"/>
      <c r="D523" s="48"/>
      <c r="E523" s="48"/>
      <c r="F523" s="48"/>
    </row>
    <row r="524" spans="2:6" s="47" customFormat="1" x14ac:dyDescent="0.2">
      <c r="B524" s="48"/>
      <c r="C524" s="48"/>
      <c r="D524" s="48"/>
      <c r="E524" s="48"/>
      <c r="F524" s="48"/>
    </row>
    <row r="525" spans="2:6" s="47" customFormat="1" x14ac:dyDescent="0.2">
      <c r="B525" s="48"/>
      <c r="C525" s="48"/>
      <c r="D525" s="48"/>
      <c r="E525" s="48"/>
      <c r="F525" s="48"/>
    </row>
    <row r="526" spans="2:6" s="47" customFormat="1" x14ac:dyDescent="0.2">
      <c r="B526" s="48"/>
      <c r="C526" s="48"/>
      <c r="D526" s="48"/>
      <c r="E526" s="48"/>
      <c r="F526" s="48"/>
    </row>
    <row r="527" spans="2:6" s="47" customFormat="1" x14ac:dyDescent="0.2">
      <c r="B527" s="48"/>
      <c r="C527" s="48"/>
      <c r="D527" s="48"/>
      <c r="E527" s="48"/>
      <c r="F527" s="48"/>
    </row>
    <row r="528" spans="2:6" s="47" customFormat="1" x14ac:dyDescent="0.2">
      <c r="B528" s="48"/>
      <c r="C528" s="48"/>
      <c r="D528" s="48"/>
      <c r="E528" s="48"/>
      <c r="F528" s="48"/>
    </row>
    <row r="529" spans="2:6" s="47" customFormat="1" x14ac:dyDescent="0.2">
      <c r="B529" s="48"/>
      <c r="C529" s="48"/>
      <c r="D529" s="48"/>
      <c r="E529" s="48"/>
      <c r="F529" s="48"/>
    </row>
    <row r="530" spans="2:6" s="47" customFormat="1" x14ac:dyDescent="0.2">
      <c r="B530" s="48"/>
      <c r="C530" s="48"/>
      <c r="D530" s="48"/>
      <c r="E530" s="48"/>
      <c r="F530" s="48"/>
    </row>
    <row r="531" spans="2:6" s="47" customFormat="1" x14ac:dyDescent="0.2">
      <c r="B531" s="48"/>
      <c r="C531" s="48"/>
      <c r="D531" s="48"/>
      <c r="E531" s="48"/>
      <c r="F531" s="48"/>
    </row>
    <row r="532" spans="2:6" s="47" customFormat="1" x14ac:dyDescent="0.2">
      <c r="B532" s="48"/>
      <c r="C532" s="48"/>
      <c r="D532" s="48"/>
      <c r="E532" s="48"/>
      <c r="F532" s="48"/>
    </row>
    <row r="533" spans="2:6" s="47" customFormat="1" x14ac:dyDescent="0.2">
      <c r="B533" s="48"/>
      <c r="C533" s="48"/>
      <c r="D533" s="48"/>
      <c r="E533" s="48"/>
      <c r="F533" s="48"/>
    </row>
    <row r="534" spans="2:6" s="47" customFormat="1" x14ac:dyDescent="0.2">
      <c r="B534" s="48"/>
      <c r="C534" s="48"/>
      <c r="D534" s="48"/>
      <c r="E534" s="48"/>
      <c r="F534" s="48"/>
    </row>
    <row r="535" spans="2:6" s="47" customFormat="1" x14ac:dyDescent="0.2">
      <c r="B535" s="48"/>
      <c r="C535" s="48"/>
      <c r="D535" s="48"/>
      <c r="E535" s="48"/>
      <c r="F535" s="48"/>
    </row>
    <row r="536" spans="2:6" s="47" customFormat="1" x14ac:dyDescent="0.2">
      <c r="B536" s="48"/>
      <c r="C536" s="48"/>
      <c r="D536" s="48"/>
      <c r="E536" s="48"/>
      <c r="F536" s="48"/>
    </row>
    <row r="537" spans="2:6" s="47" customFormat="1" x14ac:dyDescent="0.2">
      <c r="B537" s="48"/>
      <c r="C537" s="48"/>
      <c r="D537" s="48"/>
      <c r="E537" s="48"/>
      <c r="F537" s="48"/>
    </row>
    <row r="538" spans="2:6" s="47" customFormat="1" x14ac:dyDescent="0.2">
      <c r="B538" s="48"/>
      <c r="C538" s="48"/>
      <c r="D538" s="48"/>
      <c r="E538" s="48"/>
      <c r="F538" s="48"/>
    </row>
    <row r="539" spans="2:6" s="47" customFormat="1" x14ac:dyDescent="0.2">
      <c r="B539" s="48"/>
      <c r="C539" s="48"/>
      <c r="D539" s="48"/>
      <c r="E539" s="48"/>
      <c r="F539" s="48"/>
    </row>
    <row r="540" spans="2:6" s="47" customFormat="1" x14ac:dyDescent="0.2">
      <c r="B540" s="48"/>
      <c r="C540" s="48"/>
      <c r="D540" s="48"/>
      <c r="E540" s="48"/>
      <c r="F540" s="48"/>
    </row>
    <row r="541" spans="2:6" s="47" customFormat="1" x14ac:dyDescent="0.2">
      <c r="B541" s="48"/>
      <c r="C541" s="48"/>
      <c r="D541" s="48"/>
      <c r="E541" s="48"/>
      <c r="F541" s="48"/>
    </row>
    <row r="542" spans="2:6" s="47" customFormat="1" x14ac:dyDescent="0.2">
      <c r="B542" s="48"/>
      <c r="C542" s="48"/>
      <c r="D542" s="48"/>
      <c r="E542" s="48"/>
      <c r="F542" s="48"/>
    </row>
    <row r="543" spans="2:6" s="47" customFormat="1" x14ac:dyDescent="0.2">
      <c r="B543" s="48"/>
      <c r="C543" s="48"/>
      <c r="D543" s="48"/>
      <c r="E543" s="48"/>
      <c r="F543" s="48"/>
    </row>
    <row r="544" spans="2:6" s="47" customFormat="1" x14ac:dyDescent="0.2">
      <c r="B544" s="48"/>
      <c r="C544" s="48"/>
      <c r="D544" s="48"/>
      <c r="E544" s="48"/>
      <c r="F544" s="48"/>
    </row>
    <row r="545" spans="2:6" s="47" customFormat="1" x14ac:dyDescent="0.2">
      <c r="B545" s="48"/>
      <c r="C545" s="48"/>
      <c r="D545" s="48"/>
      <c r="E545" s="48"/>
      <c r="F545" s="48"/>
    </row>
    <row r="546" spans="2:6" s="47" customFormat="1" x14ac:dyDescent="0.2">
      <c r="B546" s="48"/>
      <c r="C546" s="48"/>
      <c r="D546" s="48"/>
      <c r="E546" s="48"/>
      <c r="F546" s="48"/>
    </row>
    <row r="547" spans="2:6" s="47" customFormat="1" x14ac:dyDescent="0.2">
      <c r="B547" s="48"/>
      <c r="C547" s="48"/>
      <c r="D547" s="48"/>
      <c r="E547" s="48"/>
      <c r="F547" s="48"/>
    </row>
    <row r="548" spans="2:6" s="47" customFormat="1" x14ac:dyDescent="0.2">
      <c r="B548" s="48"/>
      <c r="C548" s="48"/>
      <c r="D548" s="48"/>
      <c r="E548" s="48"/>
      <c r="F548" s="48"/>
    </row>
    <row r="549" spans="2:6" s="47" customFormat="1" x14ac:dyDescent="0.2">
      <c r="B549" s="48"/>
      <c r="C549" s="48"/>
      <c r="D549" s="48"/>
      <c r="E549" s="48"/>
      <c r="F549" s="48"/>
    </row>
    <row r="550" spans="2:6" s="47" customFormat="1" x14ac:dyDescent="0.2">
      <c r="B550" s="48"/>
      <c r="C550" s="48"/>
      <c r="D550" s="48"/>
      <c r="E550" s="48"/>
      <c r="F550" s="48"/>
    </row>
    <row r="551" spans="2:6" s="47" customFormat="1" x14ac:dyDescent="0.2">
      <c r="B551" s="48"/>
      <c r="C551" s="48"/>
      <c r="D551" s="48"/>
      <c r="E551" s="48"/>
      <c r="F551" s="48"/>
    </row>
    <row r="552" spans="2:6" s="47" customFormat="1" x14ac:dyDescent="0.2">
      <c r="B552" s="48"/>
      <c r="C552" s="48"/>
      <c r="D552" s="48"/>
      <c r="E552" s="48"/>
      <c r="F552" s="48"/>
    </row>
    <row r="553" spans="2:6" s="47" customFormat="1" x14ac:dyDescent="0.2">
      <c r="B553" s="48"/>
      <c r="C553" s="48"/>
      <c r="D553" s="48"/>
      <c r="E553" s="48"/>
      <c r="F553" s="48"/>
    </row>
    <row r="554" spans="2:6" s="47" customFormat="1" x14ac:dyDescent="0.2">
      <c r="B554" s="48"/>
      <c r="C554" s="48"/>
      <c r="D554" s="48"/>
      <c r="E554" s="48"/>
      <c r="F554" s="48"/>
    </row>
    <row r="555" spans="2:6" s="47" customFormat="1" x14ac:dyDescent="0.2">
      <c r="B555" s="48"/>
      <c r="C555" s="48"/>
      <c r="D555" s="48"/>
      <c r="E555" s="48"/>
      <c r="F555" s="48"/>
    </row>
    <row r="556" spans="2:6" s="47" customFormat="1" x14ac:dyDescent="0.2">
      <c r="B556" s="48"/>
      <c r="C556" s="48"/>
      <c r="D556" s="48"/>
      <c r="E556" s="48"/>
      <c r="F556" s="48"/>
    </row>
    <row r="557" spans="2:6" s="47" customFormat="1" x14ac:dyDescent="0.2">
      <c r="B557" s="48"/>
      <c r="C557" s="48"/>
      <c r="D557" s="48"/>
      <c r="E557" s="48"/>
      <c r="F557" s="48"/>
    </row>
    <row r="558" spans="2:6" s="47" customFormat="1" x14ac:dyDescent="0.2">
      <c r="B558" s="48"/>
      <c r="C558" s="48"/>
      <c r="D558" s="48"/>
      <c r="E558" s="48"/>
      <c r="F558" s="48"/>
    </row>
    <row r="559" spans="2:6" s="47" customFormat="1" x14ac:dyDescent="0.2">
      <c r="B559" s="48"/>
      <c r="C559" s="48"/>
      <c r="D559" s="48"/>
      <c r="E559" s="48"/>
      <c r="F559" s="48"/>
    </row>
    <row r="560" spans="2:6" s="47" customFormat="1" x14ac:dyDescent="0.2">
      <c r="B560" s="48"/>
      <c r="C560" s="48"/>
      <c r="D560" s="48"/>
      <c r="E560" s="48"/>
      <c r="F560" s="48"/>
    </row>
    <row r="561" spans="2:6" s="47" customFormat="1" x14ac:dyDescent="0.2">
      <c r="B561" s="48"/>
      <c r="C561" s="48"/>
      <c r="D561" s="48"/>
      <c r="E561" s="48"/>
      <c r="F561" s="48"/>
    </row>
    <row r="562" spans="2:6" s="47" customFormat="1" x14ac:dyDescent="0.2">
      <c r="B562" s="48"/>
      <c r="C562" s="48"/>
      <c r="D562" s="48"/>
      <c r="E562" s="48"/>
      <c r="F562" s="48"/>
    </row>
    <row r="563" spans="2:6" s="47" customFormat="1" x14ac:dyDescent="0.2">
      <c r="B563" s="48"/>
      <c r="C563" s="48"/>
      <c r="D563" s="48"/>
      <c r="E563" s="48"/>
      <c r="F563" s="48"/>
    </row>
    <row r="564" spans="2:6" s="47" customFormat="1" x14ac:dyDescent="0.2">
      <c r="B564" s="48"/>
      <c r="C564" s="48"/>
      <c r="D564" s="48"/>
      <c r="E564" s="48"/>
      <c r="F564" s="48"/>
    </row>
    <row r="565" spans="2:6" s="47" customFormat="1" x14ac:dyDescent="0.2">
      <c r="B565" s="48"/>
      <c r="C565" s="48"/>
      <c r="D565" s="48"/>
      <c r="E565" s="48"/>
      <c r="F565" s="48"/>
    </row>
    <row r="566" spans="2:6" s="47" customFormat="1" x14ac:dyDescent="0.2">
      <c r="B566" s="48"/>
      <c r="C566" s="48"/>
      <c r="D566" s="48"/>
      <c r="E566" s="48"/>
      <c r="F566" s="48"/>
    </row>
    <row r="567" spans="2:6" s="47" customFormat="1" x14ac:dyDescent="0.2">
      <c r="B567" s="48"/>
      <c r="C567" s="48"/>
      <c r="D567" s="48"/>
      <c r="E567" s="48"/>
      <c r="F567" s="48"/>
    </row>
    <row r="568" spans="2:6" s="47" customFormat="1" x14ac:dyDescent="0.2">
      <c r="B568" s="48"/>
      <c r="C568" s="48"/>
      <c r="D568" s="48"/>
      <c r="E568" s="48"/>
      <c r="F568" s="48"/>
    </row>
    <row r="569" spans="2:6" s="47" customFormat="1" x14ac:dyDescent="0.2">
      <c r="B569" s="48"/>
      <c r="C569" s="48"/>
      <c r="D569" s="48"/>
      <c r="E569" s="48"/>
      <c r="F569" s="48"/>
    </row>
    <row r="570" spans="2:6" s="47" customFormat="1" x14ac:dyDescent="0.2">
      <c r="B570" s="48"/>
      <c r="C570" s="48"/>
      <c r="D570" s="48"/>
      <c r="E570" s="48"/>
      <c r="F570" s="48"/>
    </row>
    <row r="571" spans="2:6" s="47" customFormat="1" x14ac:dyDescent="0.2">
      <c r="B571" s="48"/>
      <c r="C571" s="48"/>
      <c r="D571" s="48"/>
      <c r="E571" s="48"/>
      <c r="F571" s="48"/>
    </row>
    <row r="572" spans="2:6" s="47" customFormat="1" x14ac:dyDescent="0.2">
      <c r="B572" s="48"/>
      <c r="C572" s="48"/>
      <c r="D572" s="48"/>
      <c r="E572" s="48"/>
      <c r="F572" s="48"/>
    </row>
    <row r="573" spans="2:6" s="47" customFormat="1" x14ac:dyDescent="0.2">
      <c r="B573" s="48"/>
      <c r="C573" s="48"/>
      <c r="D573" s="48"/>
      <c r="E573" s="48"/>
      <c r="F573" s="48"/>
    </row>
    <row r="574" spans="2:6" s="47" customFormat="1" x14ac:dyDescent="0.2">
      <c r="B574" s="48"/>
      <c r="C574" s="48"/>
      <c r="D574" s="48"/>
      <c r="E574" s="48"/>
      <c r="F574" s="48"/>
    </row>
    <row r="575" spans="2:6" s="47" customFormat="1" x14ac:dyDescent="0.2">
      <c r="B575" s="48"/>
      <c r="C575" s="48"/>
      <c r="D575" s="48"/>
      <c r="E575" s="48"/>
      <c r="F575" s="48"/>
    </row>
    <row r="576" spans="2:6" s="47" customFormat="1" x14ac:dyDescent="0.2">
      <c r="B576" s="48"/>
      <c r="C576" s="48"/>
      <c r="D576" s="48"/>
      <c r="E576" s="48"/>
      <c r="F576" s="48"/>
    </row>
    <row r="577" spans="2:6" s="47" customFormat="1" x14ac:dyDescent="0.2">
      <c r="B577" s="48"/>
      <c r="C577" s="48"/>
      <c r="D577" s="48"/>
      <c r="E577" s="48"/>
      <c r="F577" s="48"/>
    </row>
    <row r="578" spans="2:6" s="47" customFormat="1" x14ac:dyDescent="0.2">
      <c r="B578" s="48"/>
      <c r="C578" s="48"/>
      <c r="D578" s="48"/>
      <c r="E578" s="48"/>
      <c r="F578" s="48"/>
    </row>
    <row r="579" spans="2:6" s="47" customFormat="1" x14ac:dyDescent="0.2">
      <c r="B579" s="48"/>
      <c r="C579" s="48"/>
      <c r="D579" s="48"/>
      <c r="E579" s="48"/>
      <c r="F579" s="48"/>
    </row>
    <row r="580" spans="2:6" s="47" customFormat="1" x14ac:dyDescent="0.2">
      <c r="B580" s="48"/>
      <c r="C580" s="48"/>
      <c r="D580" s="48"/>
      <c r="E580" s="48"/>
      <c r="F580" s="48"/>
    </row>
    <row r="581" spans="2:6" s="47" customFormat="1" x14ac:dyDescent="0.2">
      <c r="B581" s="48"/>
      <c r="C581" s="48"/>
      <c r="D581" s="48"/>
      <c r="E581" s="48"/>
      <c r="F581" s="48"/>
    </row>
    <row r="582" spans="2:6" s="47" customFormat="1" x14ac:dyDescent="0.2">
      <c r="B582" s="48"/>
      <c r="C582" s="48"/>
      <c r="D582" s="48"/>
      <c r="E582" s="48"/>
      <c r="F582" s="48"/>
    </row>
    <row r="583" spans="2:6" s="47" customFormat="1" x14ac:dyDescent="0.2">
      <c r="B583" s="48"/>
      <c r="C583" s="48"/>
      <c r="D583" s="48"/>
      <c r="E583" s="48"/>
      <c r="F583" s="48"/>
    </row>
    <row r="584" spans="2:6" s="47" customFormat="1" x14ac:dyDescent="0.2">
      <c r="B584" s="48"/>
      <c r="C584" s="48"/>
      <c r="D584" s="48"/>
      <c r="E584" s="48"/>
      <c r="F584" s="48"/>
    </row>
    <row r="585" spans="2:6" s="47" customFormat="1" x14ac:dyDescent="0.2">
      <c r="B585" s="48"/>
      <c r="C585" s="48"/>
      <c r="D585" s="48"/>
      <c r="E585" s="48"/>
      <c r="F585" s="48"/>
    </row>
    <row r="586" spans="2:6" s="47" customFormat="1" x14ac:dyDescent="0.2">
      <c r="B586" s="48"/>
      <c r="C586" s="48"/>
      <c r="D586" s="48"/>
      <c r="E586" s="48"/>
      <c r="F586" s="48"/>
    </row>
    <row r="587" spans="2:6" s="47" customFormat="1" x14ac:dyDescent="0.2">
      <c r="B587" s="48"/>
      <c r="C587" s="48"/>
      <c r="D587" s="48"/>
      <c r="E587" s="48"/>
      <c r="F587" s="48"/>
    </row>
    <row r="588" spans="2:6" s="47" customFormat="1" x14ac:dyDescent="0.2">
      <c r="B588" s="48"/>
      <c r="C588" s="48"/>
      <c r="D588" s="48"/>
      <c r="E588" s="48"/>
      <c r="F588" s="48"/>
    </row>
    <row r="589" spans="2:6" s="47" customFormat="1" x14ac:dyDescent="0.2">
      <c r="B589" s="48"/>
      <c r="C589" s="48"/>
      <c r="D589" s="48"/>
      <c r="E589" s="48"/>
      <c r="F589" s="48"/>
    </row>
    <row r="590" spans="2:6" s="47" customFormat="1" x14ac:dyDescent="0.2">
      <c r="B590" s="48"/>
      <c r="C590" s="48"/>
      <c r="D590" s="48"/>
      <c r="E590" s="48"/>
      <c r="F590" s="48"/>
    </row>
    <row r="591" spans="2:6" s="47" customFormat="1" x14ac:dyDescent="0.2">
      <c r="B591" s="48"/>
      <c r="C591" s="48"/>
      <c r="D591" s="48"/>
      <c r="E591" s="48"/>
      <c r="F591" s="48"/>
    </row>
    <row r="592" spans="2:6" s="47" customFormat="1" x14ac:dyDescent="0.2">
      <c r="B592" s="48"/>
      <c r="C592" s="48"/>
      <c r="D592" s="48"/>
      <c r="E592" s="48"/>
      <c r="F592" s="48"/>
    </row>
    <row r="593" spans="2:6" s="47" customFormat="1" x14ac:dyDescent="0.2">
      <c r="B593" s="48"/>
      <c r="C593" s="48"/>
      <c r="D593" s="48"/>
      <c r="E593" s="48"/>
      <c r="F593" s="48"/>
    </row>
    <row r="594" spans="2:6" s="47" customFormat="1" x14ac:dyDescent="0.2">
      <c r="B594" s="48"/>
      <c r="C594" s="48"/>
      <c r="D594" s="48"/>
      <c r="E594" s="48"/>
      <c r="F594" s="48"/>
    </row>
    <row r="595" spans="2:6" s="47" customFormat="1" x14ac:dyDescent="0.2">
      <c r="B595" s="48"/>
      <c r="C595" s="48"/>
      <c r="D595" s="48"/>
      <c r="E595" s="48"/>
      <c r="F595" s="48"/>
    </row>
    <row r="596" spans="2:6" s="47" customFormat="1" x14ac:dyDescent="0.2">
      <c r="B596" s="48"/>
      <c r="C596" s="48"/>
      <c r="D596" s="48"/>
      <c r="E596" s="48"/>
      <c r="F596" s="48"/>
    </row>
    <row r="597" spans="2:6" s="47" customFormat="1" x14ac:dyDescent="0.2">
      <c r="B597" s="48"/>
      <c r="C597" s="48"/>
      <c r="D597" s="48"/>
      <c r="E597" s="48"/>
      <c r="F597" s="48"/>
    </row>
    <row r="598" spans="2:6" s="47" customFormat="1" x14ac:dyDescent="0.2">
      <c r="B598" s="48"/>
      <c r="C598" s="48"/>
      <c r="D598" s="48"/>
      <c r="E598" s="48"/>
      <c r="F598" s="48"/>
    </row>
    <row r="599" spans="2:6" s="47" customFormat="1" x14ac:dyDescent="0.2">
      <c r="B599" s="48"/>
      <c r="C599" s="48"/>
      <c r="D599" s="48"/>
      <c r="E599" s="48"/>
      <c r="F599" s="48"/>
    </row>
    <row r="600" spans="2:6" s="47" customFormat="1" x14ac:dyDescent="0.2">
      <c r="B600" s="48"/>
      <c r="C600" s="48"/>
      <c r="D600" s="48"/>
      <c r="E600" s="48"/>
      <c r="F600" s="48"/>
    </row>
    <row r="601" spans="2:6" s="47" customFormat="1" x14ac:dyDescent="0.2">
      <c r="B601" s="48"/>
      <c r="C601" s="48"/>
      <c r="D601" s="48"/>
      <c r="E601" s="48"/>
      <c r="F601" s="48"/>
    </row>
    <row r="602" spans="2:6" s="47" customFormat="1" x14ac:dyDescent="0.2">
      <c r="B602" s="48"/>
      <c r="C602" s="48"/>
      <c r="D602" s="48"/>
      <c r="E602" s="48"/>
      <c r="F602" s="48"/>
    </row>
    <row r="603" spans="2:6" s="47" customFormat="1" x14ac:dyDescent="0.2">
      <c r="B603" s="48"/>
      <c r="C603" s="48"/>
      <c r="D603" s="48"/>
      <c r="E603" s="48"/>
      <c r="F603" s="48"/>
    </row>
    <row r="604" spans="2:6" s="47" customFormat="1" x14ac:dyDescent="0.2">
      <c r="B604" s="48"/>
      <c r="C604" s="48"/>
      <c r="D604" s="48"/>
      <c r="E604" s="48"/>
      <c r="F604" s="48"/>
    </row>
    <row r="605" spans="2:6" s="47" customFormat="1" x14ac:dyDescent="0.2">
      <c r="B605" s="48"/>
      <c r="C605" s="48"/>
      <c r="D605" s="48"/>
      <c r="E605" s="48"/>
      <c r="F605" s="48"/>
    </row>
    <row r="606" spans="2:6" s="47" customFormat="1" x14ac:dyDescent="0.2">
      <c r="B606" s="48"/>
      <c r="C606" s="48"/>
      <c r="D606" s="48"/>
      <c r="E606" s="48"/>
      <c r="F606" s="48"/>
    </row>
    <row r="607" spans="2:6" s="47" customFormat="1" x14ac:dyDescent="0.2">
      <c r="B607" s="48"/>
      <c r="C607" s="48"/>
      <c r="D607" s="48"/>
      <c r="E607" s="48"/>
      <c r="F607" s="48"/>
    </row>
    <row r="608" spans="2:6" s="47" customFormat="1" x14ac:dyDescent="0.2">
      <c r="B608" s="48"/>
      <c r="C608" s="48"/>
      <c r="D608" s="48"/>
      <c r="E608" s="48"/>
      <c r="F608" s="48"/>
    </row>
    <row r="609" spans="2:6" s="47" customFormat="1" x14ac:dyDescent="0.2">
      <c r="B609" s="48"/>
      <c r="C609" s="48"/>
      <c r="D609" s="48"/>
      <c r="E609" s="48"/>
      <c r="F609" s="48"/>
    </row>
    <row r="610" spans="2:6" s="47" customFormat="1" x14ac:dyDescent="0.2">
      <c r="B610" s="48"/>
      <c r="C610" s="48"/>
      <c r="D610" s="48"/>
      <c r="E610" s="48"/>
      <c r="F610" s="48"/>
    </row>
    <row r="611" spans="2:6" s="47" customFormat="1" x14ac:dyDescent="0.2">
      <c r="B611" s="48"/>
      <c r="C611" s="48"/>
      <c r="D611" s="48"/>
      <c r="E611" s="48"/>
      <c r="F611" s="48"/>
    </row>
    <row r="612" spans="2:6" s="47" customFormat="1" x14ac:dyDescent="0.2">
      <c r="B612" s="48"/>
      <c r="C612" s="48"/>
      <c r="D612" s="48"/>
      <c r="E612" s="48"/>
      <c r="F612" s="48"/>
    </row>
    <row r="613" spans="2:6" s="47" customFormat="1" x14ac:dyDescent="0.2">
      <c r="B613" s="48"/>
      <c r="C613" s="48"/>
      <c r="D613" s="48"/>
      <c r="E613" s="48"/>
      <c r="F613" s="48"/>
    </row>
    <row r="614" spans="2:6" s="47" customFormat="1" x14ac:dyDescent="0.2">
      <c r="B614" s="48"/>
      <c r="C614" s="48"/>
      <c r="D614" s="48"/>
      <c r="E614" s="48"/>
      <c r="F614" s="48"/>
    </row>
    <row r="615" spans="2:6" s="47" customFormat="1" x14ac:dyDescent="0.2">
      <c r="B615" s="48"/>
      <c r="C615" s="48"/>
      <c r="D615" s="48"/>
      <c r="E615" s="48"/>
      <c r="F615" s="48"/>
    </row>
    <row r="616" spans="2:6" s="47" customFormat="1" x14ac:dyDescent="0.2">
      <c r="B616" s="48"/>
      <c r="C616" s="48"/>
      <c r="D616" s="48"/>
      <c r="E616" s="48"/>
      <c r="F616" s="48"/>
    </row>
    <row r="617" spans="2:6" s="47" customFormat="1" x14ac:dyDescent="0.2">
      <c r="B617" s="48"/>
      <c r="C617" s="48"/>
      <c r="D617" s="48"/>
      <c r="E617" s="48"/>
      <c r="F617" s="48"/>
    </row>
    <row r="618" spans="2:6" s="47" customFormat="1" x14ac:dyDescent="0.2">
      <c r="B618" s="48"/>
      <c r="C618" s="48"/>
      <c r="D618" s="48"/>
      <c r="E618" s="48"/>
      <c r="F618" s="48"/>
    </row>
    <row r="619" spans="2:6" s="47" customFormat="1" x14ac:dyDescent="0.2">
      <c r="B619" s="48"/>
      <c r="C619" s="48"/>
      <c r="D619" s="48"/>
      <c r="E619" s="48"/>
      <c r="F619" s="48"/>
    </row>
    <row r="620" spans="2:6" s="47" customFormat="1" x14ac:dyDescent="0.2">
      <c r="B620" s="48"/>
      <c r="C620" s="48"/>
      <c r="D620" s="48"/>
      <c r="E620" s="48"/>
      <c r="F620" s="48"/>
    </row>
    <row r="621" spans="2:6" s="47" customFormat="1" x14ac:dyDescent="0.2">
      <c r="B621" s="48"/>
      <c r="C621" s="48"/>
      <c r="D621" s="48"/>
      <c r="E621" s="48"/>
      <c r="F621" s="48"/>
    </row>
    <row r="622" spans="2:6" s="47" customFormat="1" x14ac:dyDescent="0.2">
      <c r="B622" s="48"/>
      <c r="C622" s="48"/>
      <c r="D622" s="48"/>
      <c r="E622" s="48"/>
      <c r="F622" s="48"/>
    </row>
    <row r="623" spans="2:6" s="47" customFormat="1" x14ac:dyDescent="0.2">
      <c r="B623" s="48"/>
      <c r="C623" s="48"/>
      <c r="D623" s="48"/>
      <c r="E623" s="48"/>
      <c r="F623" s="48"/>
    </row>
    <row r="624" spans="2:6" s="47" customFormat="1" x14ac:dyDescent="0.2">
      <c r="B624" s="48"/>
      <c r="C624" s="48"/>
      <c r="D624" s="48"/>
      <c r="E624" s="48"/>
      <c r="F624" s="48"/>
    </row>
    <row r="625" spans="2:6" s="47" customFormat="1" x14ac:dyDescent="0.2">
      <c r="B625" s="48"/>
      <c r="C625" s="48"/>
      <c r="D625" s="48"/>
      <c r="E625" s="48"/>
      <c r="F625" s="48"/>
    </row>
    <row r="626" spans="2:6" s="47" customFormat="1" x14ac:dyDescent="0.2">
      <c r="B626" s="48"/>
      <c r="C626" s="48"/>
      <c r="D626" s="48"/>
      <c r="E626" s="48"/>
      <c r="F626" s="48"/>
    </row>
    <row r="627" spans="2:6" s="47" customFormat="1" x14ac:dyDescent="0.2">
      <c r="B627" s="48"/>
      <c r="C627" s="48"/>
      <c r="D627" s="48"/>
      <c r="E627" s="48"/>
      <c r="F627" s="48"/>
    </row>
    <row r="628" spans="2:6" s="47" customFormat="1" x14ac:dyDescent="0.2">
      <c r="B628" s="48"/>
      <c r="C628" s="48"/>
      <c r="D628" s="48"/>
      <c r="E628" s="48"/>
      <c r="F628" s="48"/>
    </row>
    <row r="629" spans="2:6" s="47" customFormat="1" x14ac:dyDescent="0.2">
      <c r="B629" s="48"/>
      <c r="C629" s="48"/>
      <c r="D629" s="48"/>
      <c r="E629" s="48"/>
      <c r="F629" s="48"/>
    </row>
    <row r="630" spans="2:6" s="47" customFormat="1" x14ac:dyDescent="0.2">
      <c r="B630" s="48"/>
      <c r="C630" s="48"/>
      <c r="D630" s="48"/>
      <c r="E630" s="48"/>
      <c r="F630" s="48"/>
    </row>
    <row r="631" spans="2:6" s="47" customFormat="1" x14ac:dyDescent="0.2">
      <c r="B631" s="48"/>
      <c r="C631" s="48"/>
      <c r="D631" s="48"/>
      <c r="E631" s="48"/>
      <c r="F631" s="48"/>
    </row>
    <row r="632" spans="2:6" s="47" customFormat="1" x14ac:dyDescent="0.2">
      <c r="B632" s="48"/>
      <c r="C632" s="48"/>
      <c r="D632" s="48"/>
      <c r="E632" s="48"/>
      <c r="F632" s="48"/>
    </row>
    <row r="633" spans="2:6" s="47" customFormat="1" x14ac:dyDescent="0.2">
      <c r="B633" s="48"/>
      <c r="C633" s="48"/>
      <c r="D633" s="48"/>
      <c r="E633" s="48"/>
      <c r="F633" s="48"/>
    </row>
    <row r="634" spans="2:6" s="47" customFormat="1" x14ac:dyDescent="0.2">
      <c r="B634" s="48"/>
      <c r="C634" s="48"/>
      <c r="D634" s="48"/>
      <c r="E634" s="48"/>
      <c r="F634" s="48"/>
    </row>
    <row r="635" spans="2:6" s="47" customFormat="1" x14ac:dyDescent="0.2">
      <c r="B635" s="48"/>
      <c r="C635" s="48"/>
      <c r="D635" s="48"/>
      <c r="E635" s="48"/>
      <c r="F635" s="48"/>
    </row>
    <row r="636" spans="2:6" s="47" customFormat="1" x14ac:dyDescent="0.2">
      <c r="B636" s="48"/>
      <c r="C636" s="48"/>
      <c r="D636" s="48"/>
      <c r="E636" s="48"/>
      <c r="F636" s="48"/>
    </row>
    <row r="637" spans="2:6" s="47" customFormat="1" x14ac:dyDescent="0.2">
      <c r="B637" s="48"/>
      <c r="C637" s="48"/>
      <c r="D637" s="48"/>
      <c r="E637" s="48"/>
      <c r="F637" s="48"/>
    </row>
    <row r="638" spans="2:6" s="47" customFormat="1" x14ac:dyDescent="0.2">
      <c r="B638" s="48"/>
      <c r="C638" s="48"/>
      <c r="D638" s="48"/>
      <c r="E638" s="48"/>
      <c r="F638" s="48"/>
    </row>
    <row r="639" spans="2:6" s="47" customFormat="1" x14ac:dyDescent="0.2">
      <c r="B639" s="48"/>
      <c r="C639" s="48"/>
      <c r="D639" s="48"/>
      <c r="E639" s="48"/>
      <c r="F639" s="48"/>
    </row>
    <row r="640" spans="2:6" s="47" customFormat="1" x14ac:dyDescent="0.2">
      <c r="B640" s="48"/>
      <c r="C640" s="48"/>
      <c r="D640" s="48"/>
      <c r="E640" s="48"/>
      <c r="F640" s="48"/>
    </row>
    <row r="641" spans="2:6" s="47" customFormat="1" x14ac:dyDescent="0.2">
      <c r="B641" s="48"/>
      <c r="C641" s="48"/>
      <c r="D641" s="48"/>
      <c r="E641" s="48"/>
      <c r="F641" s="48"/>
    </row>
    <row r="642" spans="2:6" s="47" customFormat="1" x14ac:dyDescent="0.2">
      <c r="B642" s="48"/>
      <c r="C642" s="48"/>
      <c r="D642" s="48"/>
      <c r="E642" s="48"/>
      <c r="F642" s="48"/>
    </row>
    <row r="643" spans="2:6" s="47" customFormat="1" x14ac:dyDescent="0.2">
      <c r="B643" s="48"/>
      <c r="C643" s="48"/>
      <c r="D643" s="48"/>
      <c r="E643" s="48"/>
      <c r="F643" s="48"/>
    </row>
    <row r="644" spans="2:6" s="47" customFormat="1" x14ac:dyDescent="0.2">
      <c r="B644" s="48"/>
      <c r="C644" s="48"/>
      <c r="D644" s="48"/>
      <c r="E644" s="48"/>
      <c r="F644" s="48"/>
    </row>
    <row r="645" spans="2:6" s="47" customFormat="1" x14ac:dyDescent="0.2">
      <c r="B645" s="48"/>
      <c r="C645" s="48"/>
      <c r="D645" s="48"/>
      <c r="E645" s="48"/>
      <c r="F645" s="48"/>
    </row>
    <row r="646" spans="2:6" s="47" customFormat="1" x14ac:dyDescent="0.2">
      <c r="B646" s="48"/>
      <c r="C646" s="48"/>
      <c r="D646" s="48"/>
      <c r="E646" s="48"/>
      <c r="F646" s="48"/>
    </row>
    <row r="647" spans="2:6" s="47" customFormat="1" x14ac:dyDescent="0.2">
      <c r="B647" s="48"/>
      <c r="C647" s="48"/>
      <c r="D647" s="48"/>
      <c r="E647" s="48"/>
      <c r="F647" s="48"/>
    </row>
    <row r="648" spans="2:6" s="47" customFormat="1" x14ac:dyDescent="0.2">
      <c r="B648" s="48"/>
      <c r="C648" s="48"/>
      <c r="D648" s="48"/>
      <c r="E648" s="48"/>
      <c r="F648" s="48"/>
    </row>
    <row r="649" spans="2:6" s="47" customFormat="1" x14ac:dyDescent="0.2">
      <c r="B649" s="48"/>
      <c r="C649" s="48"/>
      <c r="D649" s="48"/>
      <c r="E649" s="48"/>
      <c r="F649" s="48"/>
    </row>
    <row r="650" spans="2:6" s="47" customFormat="1" x14ac:dyDescent="0.2">
      <c r="B650" s="48"/>
      <c r="C650" s="48"/>
      <c r="D650" s="48"/>
      <c r="E650" s="48"/>
      <c r="F650" s="48"/>
    </row>
    <row r="651" spans="2:6" s="47" customFormat="1" x14ac:dyDescent="0.2">
      <c r="B651" s="48"/>
      <c r="C651" s="48"/>
      <c r="D651" s="48"/>
      <c r="E651" s="48"/>
      <c r="F651" s="48"/>
    </row>
    <row r="652" spans="2:6" s="47" customFormat="1" x14ac:dyDescent="0.2">
      <c r="B652" s="48"/>
      <c r="C652" s="48"/>
      <c r="D652" s="48"/>
      <c r="E652" s="48"/>
      <c r="F652" s="48"/>
    </row>
    <row r="653" spans="2:6" s="47" customFormat="1" x14ac:dyDescent="0.2">
      <c r="B653" s="48"/>
      <c r="C653" s="48"/>
      <c r="D653" s="48"/>
      <c r="E653" s="48"/>
      <c r="F653" s="48"/>
    </row>
    <row r="654" spans="2:6" s="47" customFormat="1" x14ac:dyDescent="0.2">
      <c r="B654" s="48"/>
      <c r="C654" s="48"/>
      <c r="D654" s="48"/>
      <c r="E654" s="48"/>
      <c r="F654" s="48"/>
    </row>
    <row r="655" spans="2:6" s="47" customFormat="1" x14ac:dyDescent="0.2">
      <c r="B655" s="48"/>
      <c r="C655" s="48"/>
      <c r="D655" s="48"/>
      <c r="E655" s="48"/>
      <c r="F655" s="48"/>
    </row>
    <row r="656" spans="2:6" s="47" customFormat="1" x14ac:dyDescent="0.2">
      <c r="B656" s="48"/>
      <c r="C656" s="48"/>
      <c r="D656" s="48"/>
      <c r="E656" s="48"/>
      <c r="F656" s="48"/>
    </row>
    <row r="657" spans="2:6" s="47" customFormat="1" x14ac:dyDescent="0.2">
      <c r="B657" s="48"/>
      <c r="C657" s="48"/>
      <c r="D657" s="48"/>
      <c r="E657" s="48"/>
      <c r="F657" s="48"/>
    </row>
    <row r="658" spans="2:6" s="47" customFormat="1" x14ac:dyDescent="0.2">
      <c r="B658" s="48"/>
      <c r="C658" s="48"/>
      <c r="D658" s="48"/>
      <c r="E658" s="48"/>
      <c r="F658" s="48"/>
    </row>
    <row r="659" spans="2:6" s="47" customFormat="1" x14ac:dyDescent="0.2">
      <c r="B659" s="48"/>
      <c r="C659" s="48"/>
      <c r="D659" s="48"/>
      <c r="E659" s="48"/>
      <c r="F659" s="48"/>
    </row>
    <row r="660" spans="2:6" s="47" customFormat="1" x14ac:dyDescent="0.2">
      <c r="B660" s="48"/>
      <c r="C660" s="48"/>
      <c r="D660" s="48"/>
      <c r="E660" s="48"/>
      <c r="F660" s="48"/>
    </row>
    <row r="661" spans="2:6" s="47" customFormat="1" x14ac:dyDescent="0.2">
      <c r="B661" s="48"/>
      <c r="C661" s="48"/>
      <c r="D661" s="48"/>
      <c r="E661" s="48"/>
      <c r="F661" s="48"/>
    </row>
    <row r="662" spans="2:6" s="47" customFormat="1" x14ac:dyDescent="0.2">
      <c r="B662" s="48"/>
      <c r="C662" s="48"/>
      <c r="D662" s="48"/>
      <c r="E662" s="48"/>
      <c r="F662" s="48"/>
    </row>
    <row r="663" spans="2:6" s="47" customFormat="1" x14ac:dyDescent="0.2">
      <c r="B663" s="48"/>
      <c r="C663" s="48"/>
      <c r="D663" s="48"/>
      <c r="E663" s="48"/>
      <c r="F663" s="48"/>
    </row>
    <row r="664" spans="2:6" s="47" customFormat="1" x14ac:dyDescent="0.2">
      <c r="B664" s="48"/>
      <c r="C664" s="48"/>
      <c r="D664" s="48"/>
      <c r="E664" s="48"/>
      <c r="F664" s="48"/>
    </row>
    <row r="665" spans="2:6" s="47" customFormat="1" x14ac:dyDescent="0.2">
      <c r="B665" s="48"/>
      <c r="C665" s="48"/>
      <c r="D665" s="48"/>
      <c r="E665" s="48"/>
      <c r="F665" s="48"/>
    </row>
    <row r="666" spans="2:6" s="47" customFormat="1" x14ac:dyDescent="0.2">
      <c r="B666" s="48"/>
      <c r="C666" s="48"/>
      <c r="D666" s="48"/>
      <c r="E666" s="48"/>
      <c r="F666" s="48"/>
    </row>
    <row r="667" spans="2:6" s="47" customFormat="1" x14ac:dyDescent="0.2">
      <c r="B667" s="48"/>
      <c r="C667" s="48"/>
      <c r="D667" s="48"/>
      <c r="E667" s="48"/>
      <c r="F667" s="48"/>
    </row>
    <row r="668" spans="2:6" s="47" customFormat="1" x14ac:dyDescent="0.2">
      <c r="B668" s="48"/>
      <c r="C668" s="48"/>
      <c r="D668" s="48"/>
      <c r="E668" s="48"/>
      <c r="F668" s="48"/>
    </row>
    <row r="669" spans="2:6" s="47" customFormat="1" x14ac:dyDescent="0.2">
      <c r="B669" s="48"/>
      <c r="C669" s="48"/>
      <c r="D669" s="48"/>
      <c r="E669" s="48"/>
      <c r="F669" s="48"/>
    </row>
    <row r="670" spans="2:6" s="47" customFormat="1" x14ac:dyDescent="0.2">
      <c r="B670" s="48"/>
      <c r="C670" s="48"/>
      <c r="D670" s="48"/>
      <c r="E670" s="48"/>
      <c r="F670" s="48"/>
    </row>
    <row r="671" spans="2:6" s="47" customFormat="1" x14ac:dyDescent="0.2">
      <c r="B671" s="48"/>
      <c r="C671" s="48"/>
      <c r="D671" s="48"/>
      <c r="E671" s="48"/>
      <c r="F671" s="48"/>
    </row>
    <row r="672" spans="2:6" s="47" customFormat="1" x14ac:dyDescent="0.2">
      <c r="B672" s="48"/>
      <c r="C672" s="48"/>
      <c r="D672" s="48"/>
      <c r="E672" s="48"/>
      <c r="F672" s="48"/>
    </row>
    <row r="673" spans="2:6" s="47" customFormat="1" x14ac:dyDescent="0.2">
      <c r="B673" s="48"/>
      <c r="C673" s="48"/>
      <c r="D673" s="48"/>
      <c r="E673" s="48"/>
      <c r="F673" s="48"/>
    </row>
    <row r="674" spans="2:6" s="47" customFormat="1" x14ac:dyDescent="0.2">
      <c r="B674" s="48"/>
      <c r="C674" s="48"/>
      <c r="D674" s="48"/>
      <c r="E674" s="48"/>
      <c r="F674" s="48"/>
    </row>
    <row r="675" spans="2:6" s="47" customFormat="1" x14ac:dyDescent="0.2">
      <c r="B675" s="48"/>
      <c r="C675" s="48"/>
      <c r="D675" s="48"/>
      <c r="E675" s="48"/>
      <c r="F675" s="48"/>
    </row>
    <row r="676" spans="2:6" s="47" customFormat="1" x14ac:dyDescent="0.2">
      <c r="B676" s="48"/>
      <c r="C676" s="48"/>
      <c r="D676" s="48"/>
      <c r="E676" s="48"/>
      <c r="F676" s="48"/>
    </row>
    <row r="677" spans="2:6" s="47" customFormat="1" x14ac:dyDescent="0.2">
      <c r="B677" s="48"/>
      <c r="C677" s="48"/>
      <c r="D677" s="48"/>
      <c r="E677" s="48"/>
      <c r="F677" s="48"/>
    </row>
    <row r="678" spans="2:6" s="47" customFormat="1" x14ac:dyDescent="0.2">
      <c r="B678" s="48"/>
      <c r="C678" s="48"/>
      <c r="D678" s="48"/>
      <c r="E678" s="48"/>
      <c r="F678" s="48"/>
    </row>
    <row r="679" spans="2:6" s="47" customFormat="1" x14ac:dyDescent="0.2">
      <c r="B679" s="48"/>
      <c r="C679" s="48"/>
      <c r="D679" s="48"/>
      <c r="E679" s="48"/>
      <c r="F679" s="48"/>
    </row>
    <row r="680" spans="2:6" s="47" customFormat="1" x14ac:dyDescent="0.2">
      <c r="B680" s="48"/>
      <c r="C680" s="48"/>
      <c r="D680" s="48"/>
      <c r="E680" s="48"/>
      <c r="F680" s="48"/>
    </row>
    <row r="681" spans="2:6" s="47" customFormat="1" x14ac:dyDescent="0.2">
      <c r="B681" s="48"/>
      <c r="C681" s="48"/>
      <c r="D681" s="48"/>
      <c r="E681" s="48"/>
      <c r="F681" s="48"/>
    </row>
    <row r="682" spans="2:6" s="47" customFormat="1" x14ac:dyDescent="0.2">
      <c r="B682" s="48"/>
      <c r="C682" s="48"/>
      <c r="D682" s="48"/>
      <c r="E682" s="48"/>
      <c r="F682" s="48"/>
    </row>
    <row r="683" spans="2:6" s="47" customFormat="1" x14ac:dyDescent="0.2">
      <c r="B683" s="48"/>
      <c r="C683" s="48"/>
      <c r="D683" s="48"/>
      <c r="E683" s="48"/>
      <c r="F683" s="48"/>
    </row>
    <row r="684" spans="2:6" s="47" customFormat="1" x14ac:dyDescent="0.2">
      <c r="B684" s="48"/>
      <c r="C684" s="48"/>
      <c r="D684" s="48"/>
      <c r="E684" s="48"/>
      <c r="F684" s="48"/>
    </row>
    <row r="685" spans="2:6" s="47" customFormat="1" x14ac:dyDescent="0.2">
      <c r="B685" s="48"/>
      <c r="C685" s="48"/>
      <c r="D685" s="48"/>
      <c r="E685" s="48"/>
      <c r="F685" s="48"/>
    </row>
    <row r="686" spans="2:6" s="47" customFormat="1" x14ac:dyDescent="0.2">
      <c r="B686" s="48"/>
      <c r="C686" s="48"/>
      <c r="D686" s="48"/>
      <c r="E686" s="48"/>
      <c r="F686" s="48"/>
    </row>
    <row r="687" spans="2:6" s="47" customFormat="1" x14ac:dyDescent="0.2">
      <c r="B687" s="48"/>
      <c r="C687" s="48"/>
      <c r="D687" s="48"/>
      <c r="E687" s="48"/>
      <c r="F687" s="48"/>
    </row>
    <row r="688" spans="2:6" s="47" customFormat="1" x14ac:dyDescent="0.2">
      <c r="B688" s="48"/>
      <c r="C688" s="48"/>
      <c r="D688" s="48"/>
      <c r="E688" s="48"/>
      <c r="F688" s="48"/>
    </row>
    <row r="689" spans="2:6" s="47" customFormat="1" x14ac:dyDescent="0.2">
      <c r="B689" s="48"/>
      <c r="C689" s="48"/>
      <c r="D689" s="48"/>
      <c r="E689" s="48"/>
      <c r="F689" s="48"/>
    </row>
    <row r="690" spans="2:6" s="47" customFormat="1" x14ac:dyDescent="0.2">
      <c r="B690" s="48"/>
      <c r="C690" s="48"/>
      <c r="D690" s="48"/>
      <c r="E690" s="48"/>
      <c r="F690" s="48"/>
    </row>
    <row r="691" spans="2:6" s="47" customFormat="1" x14ac:dyDescent="0.2">
      <c r="B691" s="48"/>
      <c r="C691" s="48"/>
      <c r="D691" s="48"/>
      <c r="E691" s="48"/>
      <c r="F691" s="48"/>
    </row>
    <row r="692" spans="2:6" s="47" customFormat="1" x14ac:dyDescent="0.2">
      <c r="B692" s="48"/>
      <c r="C692" s="48"/>
      <c r="D692" s="48"/>
      <c r="E692" s="48"/>
      <c r="F692" s="48"/>
    </row>
    <row r="693" spans="2:6" s="47" customFormat="1" x14ac:dyDescent="0.2">
      <c r="B693" s="48"/>
      <c r="C693" s="48"/>
      <c r="D693" s="48"/>
      <c r="E693" s="48"/>
      <c r="F693" s="48"/>
    </row>
    <row r="694" spans="2:6" s="47" customFormat="1" x14ac:dyDescent="0.2">
      <c r="B694" s="48"/>
      <c r="C694" s="48"/>
      <c r="D694" s="48"/>
      <c r="E694" s="48"/>
      <c r="F694" s="48"/>
    </row>
    <row r="695" spans="2:6" s="47" customFormat="1" x14ac:dyDescent="0.2">
      <c r="B695" s="48"/>
      <c r="C695" s="48"/>
      <c r="D695" s="48"/>
      <c r="E695" s="48"/>
      <c r="F695" s="48"/>
    </row>
    <row r="696" spans="2:6" s="47" customFormat="1" x14ac:dyDescent="0.2">
      <c r="B696" s="48"/>
      <c r="C696" s="48"/>
      <c r="D696" s="48"/>
      <c r="E696" s="48"/>
      <c r="F696" s="48"/>
    </row>
    <row r="697" spans="2:6" s="47" customFormat="1" x14ac:dyDescent="0.2">
      <c r="B697" s="48"/>
      <c r="C697" s="48"/>
      <c r="D697" s="48"/>
      <c r="E697" s="48"/>
      <c r="F697" s="48"/>
    </row>
    <row r="698" spans="2:6" s="47" customFormat="1" x14ac:dyDescent="0.2">
      <c r="B698" s="48"/>
      <c r="C698" s="48"/>
      <c r="D698" s="48"/>
      <c r="E698" s="48"/>
      <c r="F698" s="48"/>
    </row>
    <row r="699" spans="2:6" s="47" customFormat="1" x14ac:dyDescent="0.2">
      <c r="B699" s="48"/>
      <c r="C699" s="48"/>
      <c r="D699" s="48"/>
      <c r="E699" s="48"/>
      <c r="F699" s="48"/>
    </row>
    <row r="700" spans="2:6" s="47" customFormat="1" x14ac:dyDescent="0.2">
      <c r="B700" s="48"/>
      <c r="C700" s="48"/>
      <c r="D700" s="48"/>
      <c r="E700" s="48"/>
      <c r="F700" s="48"/>
    </row>
    <row r="701" spans="2:6" s="47" customFormat="1" x14ac:dyDescent="0.2">
      <c r="B701" s="48"/>
      <c r="C701" s="48"/>
      <c r="D701" s="48"/>
      <c r="E701" s="48"/>
      <c r="F701" s="48"/>
    </row>
    <row r="702" spans="2:6" s="47" customFormat="1" x14ac:dyDescent="0.2">
      <c r="B702" s="48"/>
      <c r="C702" s="48"/>
      <c r="D702" s="48"/>
      <c r="E702" s="48"/>
      <c r="F702" s="48"/>
    </row>
    <row r="703" spans="2:6" s="47" customFormat="1" x14ac:dyDescent="0.2">
      <c r="B703" s="48"/>
      <c r="C703" s="48"/>
      <c r="D703" s="48"/>
      <c r="E703" s="48"/>
      <c r="F703" s="48"/>
    </row>
    <row r="704" spans="2:6" s="47" customFormat="1" x14ac:dyDescent="0.2">
      <c r="B704" s="48"/>
      <c r="C704" s="48"/>
      <c r="D704" s="48"/>
      <c r="E704" s="48"/>
      <c r="F704" s="48"/>
    </row>
    <row r="705" spans="2:6" s="47" customFormat="1" x14ac:dyDescent="0.2">
      <c r="B705" s="48"/>
      <c r="C705" s="48"/>
      <c r="D705" s="48"/>
      <c r="E705" s="48"/>
      <c r="F705" s="48"/>
    </row>
    <row r="706" spans="2:6" s="47" customFormat="1" x14ac:dyDescent="0.2">
      <c r="B706" s="48"/>
      <c r="C706" s="48"/>
      <c r="D706" s="48"/>
      <c r="E706" s="48"/>
      <c r="F706" s="48"/>
    </row>
    <row r="707" spans="2:6" s="47" customFormat="1" x14ac:dyDescent="0.2">
      <c r="B707" s="48"/>
      <c r="C707" s="48"/>
      <c r="D707" s="48"/>
      <c r="E707" s="48"/>
      <c r="F707" s="48"/>
    </row>
    <row r="708" spans="2:6" s="47" customFormat="1" x14ac:dyDescent="0.2">
      <c r="B708" s="48"/>
      <c r="C708" s="48"/>
      <c r="D708" s="48"/>
      <c r="E708" s="48"/>
      <c r="F708" s="48"/>
    </row>
    <row r="709" spans="2:6" s="47" customFormat="1" x14ac:dyDescent="0.2">
      <c r="B709" s="48"/>
      <c r="C709" s="48"/>
      <c r="D709" s="48"/>
      <c r="E709" s="48"/>
      <c r="F709" s="48"/>
    </row>
    <row r="710" spans="2:6" s="47" customFormat="1" x14ac:dyDescent="0.2">
      <c r="B710" s="48"/>
      <c r="C710" s="48"/>
      <c r="D710" s="48"/>
      <c r="E710" s="48"/>
      <c r="F710" s="48"/>
    </row>
    <row r="711" spans="2:6" s="47" customFormat="1" x14ac:dyDescent="0.2">
      <c r="B711" s="48"/>
      <c r="C711" s="48"/>
      <c r="D711" s="48"/>
      <c r="E711" s="48"/>
      <c r="F711" s="48"/>
    </row>
    <row r="712" spans="2:6" s="47" customFormat="1" x14ac:dyDescent="0.2">
      <c r="B712" s="48"/>
      <c r="C712" s="48"/>
      <c r="D712" s="48"/>
      <c r="E712" s="48"/>
      <c r="F712" s="48"/>
    </row>
    <row r="713" spans="2:6" s="47" customFormat="1" x14ac:dyDescent="0.2">
      <c r="B713" s="48"/>
      <c r="C713" s="48"/>
      <c r="D713" s="48"/>
      <c r="E713" s="48"/>
      <c r="F713" s="48"/>
    </row>
    <row r="714" spans="2:6" s="47" customFormat="1" x14ac:dyDescent="0.2">
      <c r="B714" s="48"/>
      <c r="C714" s="48"/>
      <c r="D714" s="48"/>
      <c r="E714" s="48"/>
      <c r="F714" s="48"/>
    </row>
    <row r="715" spans="2:6" s="47" customFormat="1" x14ac:dyDescent="0.2">
      <c r="B715" s="48"/>
      <c r="C715" s="48"/>
      <c r="D715" s="48"/>
      <c r="E715" s="48"/>
      <c r="F715" s="48"/>
    </row>
    <row r="716" spans="2:6" s="47" customFormat="1" x14ac:dyDescent="0.2">
      <c r="B716" s="48"/>
      <c r="C716" s="48"/>
      <c r="D716" s="48"/>
      <c r="E716" s="48"/>
      <c r="F716" s="48"/>
    </row>
    <row r="717" spans="2:6" s="47" customFormat="1" x14ac:dyDescent="0.2">
      <c r="B717" s="48"/>
      <c r="C717" s="48"/>
      <c r="D717" s="48"/>
      <c r="E717" s="48"/>
      <c r="F717" s="48"/>
    </row>
    <row r="718" spans="2:6" s="47" customFormat="1" x14ac:dyDescent="0.2">
      <c r="B718" s="48"/>
      <c r="C718" s="48"/>
      <c r="D718" s="48"/>
      <c r="E718" s="48"/>
      <c r="F718" s="48"/>
    </row>
    <row r="719" spans="2:6" s="47" customFormat="1" x14ac:dyDescent="0.2">
      <c r="B719" s="48"/>
      <c r="C719" s="48"/>
      <c r="D719" s="48"/>
      <c r="E719" s="48"/>
      <c r="F719" s="48"/>
    </row>
    <row r="720" spans="2:6" s="47" customFormat="1" x14ac:dyDescent="0.2">
      <c r="B720" s="48"/>
      <c r="C720" s="48"/>
      <c r="D720" s="48"/>
      <c r="E720" s="48"/>
      <c r="F720" s="48"/>
    </row>
    <row r="721" spans="2:6" s="47" customFormat="1" x14ac:dyDescent="0.2">
      <c r="B721" s="48"/>
      <c r="C721" s="48"/>
      <c r="D721" s="48"/>
      <c r="E721" s="48"/>
      <c r="F721" s="48"/>
    </row>
    <row r="722" spans="2:6" s="47" customFormat="1" x14ac:dyDescent="0.2">
      <c r="B722" s="48"/>
      <c r="C722" s="48"/>
      <c r="D722" s="48"/>
      <c r="E722" s="48"/>
      <c r="F722" s="48"/>
    </row>
    <row r="723" spans="2:6" s="47" customFormat="1" x14ac:dyDescent="0.2">
      <c r="B723" s="48"/>
      <c r="C723" s="48"/>
      <c r="D723" s="48"/>
      <c r="E723" s="48"/>
      <c r="F723" s="48"/>
    </row>
    <row r="724" spans="2:6" s="47" customFormat="1" x14ac:dyDescent="0.2">
      <c r="B724" s="48"/>
      <c r="C724" s="48"/>
      <c r="D724" s="48"/>
      <c r="E724" s="48"/>
      <c r="F724" s="48"/>
    </row>
    <row r="725" spans="2:6" s="47" customFormat="1" x14ac:dyDescent="0.2">
      <c r="B725" s="48"/>
      <c r="C725" s="48"/>
      <c r="D725" s="48"/>
      <c r="E725" s="48"/>
      <c r="F725" s="48"/>
    </row>
    <row r="726" spans="2:6" s="47" customFormat="1" x14ac:dyDescent="0.2">
      <c r="B726" s="48"/>
      <c r="C726" s="48"/>
      <c r="D726" s="48"/>
      <c r="E726" s="48"/>
      <c r="F726" s="48"/>
    </row>
    <row r="727" spans="2:6" s="47" customFormat="1" x14ac:dyDescent="0.2">
      <c r="B727" s="48"/>
      <c r="C727" s="48"/>
      <c r="D727" s="48"/>
      <c r="E727" s="48"/>
      <c r="F727" s="48"/>
    </row>
    <row r="728" spans="2:6" s="47" customFormat="1" x14ac:dyDescent="0.2">
      <c r="B728" s="48"/>
      <c r="C728" s="48"/>
      <c r="D728" s="48"/>
      <c r="E728" s="48"/>
      <c r="F728" s="48"/>
    </row>
    <row r="729" spans="2:6" s="47" customFormat="1" x14ac:dyDescent="0.2">
      <c r="B729" s="48"/>
      <c r="C729" s="48"/>
      <c r="D729" s="48"/>
      <c r="E729" s="48"/>
      <c r="F729" s="48"/>
    </row>
    <row r="730" spans="2:6" s="47" customFormat="1" x14ac:dyDescent="0.2">
      <c r="B730" s="48"/>
      <c r="C730" s="48"/>
      <c r="D730" s="48"/>
      <c r="E730" s="48"/>
      <c r="F730" s="48"/>
    </row>
    <row r="731" spans="2:6" s="47" customFormat="1" x14ac:dyDescent="0.2">
      <c r="B731" s="48"/>
      <c r="C731" s="48"/>
      <c r="D731" s="48"/>
      <c r="E731" s="48"/>
      <c r="F731" s="48"/>
    </row>
    <row r="732" spans="2:6" s="47" customFormat="1" x14ac:dyDescent="0.2">
      <c r="B732" s="48"/>
      <c r="C732" s="48"/>
      <c r="D732" s="48"/>
      <c r="E732" s="48"/>
      <c r="F732" s="48"/>
    </row>
    <row r="733" spans="2:6" s="47" customFormat="1" x14ac:dyDescent="0.2">
      <c r="B733" s="48"/>
      <c r="C733" s="48"/>
      <c r="D733" s="48"/>
      <c r="E733" s="48"/>
      <c r="F733" s="48"/>
    </row>
    <row r="734" spans="2:6" s="47" customFormat="1" x14ac:dyDescent="0.2">
      <c r="B734" s="48"/>
      <c r="C734" s="48"/>
      <c r="D734" s="48"/>
      <c r="E734" s="48"/>
      <c r="F734" s="48"/>
    </row>
    <row r="735" spans="2:6" s="47" customFormat="1" x14ac:dyDescent="0.2">
      <c r="B735" s="48"/>
      <c r="C735" s="48"/>
      <c r="D735" s="48"/>
      <c r="E735" s="48"/>
      <c r="F735" s="48"/>
    </row>
    <row r="736" spans="2:6" s="47" customFormat="1" x14ac:dyDescent="0.2">
      <c r="B736" s="48"/>
      <c r="C736" s="48"/>
      <c r="D736" s="48"/>
      <c r="E736" s="48"/>
      <c r="F736" s="48"/>
    </row>
    <row r="737" spans="2:6" s="47" customFormat="1" x14ac:dyDescent="0.2">
      <c r="B737" s="48"/>
      <c r="C737" s="48"/>
      <c r="D737" s="48"/>
      <c r="E737" s="48"/>
      <c r="F737" s="48"/>
    </row>
    <row r="738" spans="2:6" s="47" customFormat="1" x14ac:dyDescent="0.2">
      <c r="B738" s="48"/>
      <c r="C738" s="48"/>
      <c r="D738" s="48"/>
      <c r="E738" s="48"/>
      <c r="F738" s="48"/>
    </row>
    <row r="739" spans="2:6" s="47" customFormat="1" x14ac:dyDescent="0.2">
      <c r="B739" s="48"/>
      <c r="C739" s="48"/>
      <c r="D739" s="48"/>
      <c r="E739" s="48"/>
      <c r="F739" s="48"/>
    </row>
    <row r="740" spans="2:6" s="47" customFormat="1" x14ac:dyDescent="0.2">
      <c r="B740" s="48"/>
      <c r="C740" s="48"/>
      <c r="D740" s="48"/>
      <c r="E740" s="48"/>
      <c r="F740" s="48"/>
    </row>
    <row r="741" spans="2:6" s="47" customFormat="1" x14ac:dyDescent="0.2">
      <c r="B741" s="48"/>
      <c r="C741" s="48"/>
      <c r="D741" s="48"/>
      <c r="E741" s="48"/>
      <c r="F741" s="48"/>
    </row>
    <row r="742" spans="2:6" s="47" customFormat="1" x14ac:dyDescent="0.2">
      <c r="B742" s="48"/>
      <c r="C742" s="48"/>
      <c r="D742" s="48"/>
      <c r="E742" s="48"/>
      <c r="F742" s="48"/>
    </row>
    <row r="743" spans="2:6" s="47" customFormat="1" x14ac:dyDescent="0.2">
      <c r="B743" s="48"/>
      <c r="C743" s="48"/>
      <c r="D743" s="48"/>
      <c r="E743" s="48"/>
      <c r="F743" s="48"/>
    </row>
    <row r="744" spans="2:6" s="47" customFormat="1" x14ac:dyDescent="0.2">
      <c r="B744" s="48"/>
      <c r="C744" s="48"/>
      <c r="D744" s="48"/>
      <c r="E744" s="48"/>
      <c r="F744" s="48"/>
    </row>
    <row r="745" spans="2:6" s="47" customFormat="1" x14ac:dyDescent="0.2">
      <c r="B745" s="48"/>
      <c r="C745" s="48"/>
      <c r="D745" s="48"/>
      <c r="E745" s="48"/>
      <c r="F745" s="48"/>
    </row>
    <row r="746" spans="2:6" s="47" customFormat="1" x14ac:dyDescent="0.2">
      <c r="B746" s="48"/>
      <c r="C746" s="48"/>
      <c r="D746" s="48"/>
      <c r="E746" s="48"/>
      <c r="F746" s="48"/>
    </row>
    <row r="747" spans="2:6" s="47" customFormat="1" x14ac:dyDescent="0.2">
      <c r="B747" s="48"/>
      <c r="C747" s="48"/>
      <c r="D747" s="48"/>
      <c r="E747" s="48"/>
      <c r="F747" s="48"/>
    </row>
    <row r="748" spans="2:6" s="47" customFormat="1" x14ac:dyDescent="0.2">
      <c r="B748" s="48"/>
      <c r="C748" s="48"/>
      <c r="D748" s="48"/>
      <c r="E748" s="48"/>
      <c r="F748" s="48"/>
    </row>
    <row r="749" spans="2:6" s="47" customFormat="1" x14ac:dyDescent="0.2">
      <c r="B749" s="48"/>
      <c r="C749" s="48"/>
      <c r="D749" s="48"/>
      <c r="E749" s="48"/>
      <c r="F749" s="48"/>
    </row>
    <row r="750" spans="2:6" s="47" customFormat="1" x14ac:dyDescent="0.2">
      <c r="B750" s="48"/>
      <c r="C750" s="48"/>
      <c r="D750" s="48"/>
      <c r="E750" s="48"/>
      <c r="F750" s="48"/>
    </row>
    <row r="751" spans="2:6" s="47" customFormat="1" x14ac:dyDescent="0.2">
      <c r="B751" s="48"/>
      <c r="C751" s="48"/>
      <c r="D751" s="48"/>
      <c r="E751" s="48"/>
      <c r="F751" s="48"/>
    </row>
    <row r="752" spans="2:6" s="47" customFormat="1" x14ac:dyDescent="0.2">
      <c r="B752" s="48"/>
      <c r="C752" s="48"/>
      <c r="D752" s="48"/>
      <c r="E752" s="48"/>
      <c r="F752" s="48"/>
    </row>
    <row r="753" spans="2:6" s="47" customFormat="1" x14ac:dyDescent="0.2">
      <c r="B753" s="48"/>
      <c r="C753" s="48"/>
      <c r="D753" s="48"/>
      <c r="E753" s="48"/>
      <c r="F753" s="48"/>
    </row>
    <row r="754" spans="2:6" s="47" customFormat="1" x14ac:dyDescent="0.2">
      <c r="B754" s="48"/>
      <c r="C754" s="48"/>
      <c r="D754" s="48"/>
      <c r="E754" s="48"/>
      <c r="F754" s="48"/>
    </row>
    <row r="755" spans="2:6" s="47" customFormat="1" x14ac:dyDescent="0.2">
      <c r="B755" s="48"/>
      <c r="C755" s="48"/>
      <c r="D755" s="48"/>
      <c r="E755" s="48"/>
      <c r="F755" s="48"/>
    </row>
    <row r="756" spans="2:6" s="47" customFormat="1" x14ac:dyDescent="0.2">
      <c r="B756" s="48"/>
      <c r="C756" s="48"/>
      <c r="D756" s="48"/>
      <c r="E756" s="48"/>
      <c r="F756" s="48"/>
    </row>
    <row r="757" spans="2:6" s="47" customFormat="1" x14ac:dyDescent="0.2">
      <c r="B757" s="48"/>
      <c r="C757" s="48"/>
      <c r="D757" s="48"/>
      <c r="E757" s="48"/>
      <c r="F757" s="48"/>
    </row>
    <row r="758" spans="2:6" s="47" customFormat="1" x14ac:dyDescent="0.2">
      <c r="B758" s="48"/>
      <c r="C758" s="48"/>
      <c r="D758" s="48"/>
      <c r="E758" s="48"/>
      <c r="F758" s="48"/>
    </row>
    <row r="759" spans="2:6" s="47" customFormat="1" x14ac:dyDescent="0.2">
      <c r="B759" s="48"/>
      <c r="C759" s="48"/>
      <c r="D759" s="48"/>
      <c r="E759" s="48"/>
      <c r="F759" s="48"/>
    </row>
    <row r="760" spans="2:6" s="47" customFormat="1" x14ac:dyDescent="0.2">
      <c r="B760" s="48"/>
      <c r="C760" s="48"/>
      <c r="D760" s="48"/>
      <c r="E760" s="48"/>
      <c r="F760" s="48"/>
    </row>
    <row r="761" spans="2:6" s="47" customFormat="1" x14ac:dyDescent="0.2">
      <c r="B761" s="48"/>
      <c r="C761" s="48"/>
      <c r="D761" s="48"/>
      <c r="E761" s="48"/>
      <c r="F761" s="48"/>
    </row>
    <row r="762" spans="2:6" s="47" customFormat="1" x14ac:dyDescent="0.2">
      <c r="B762" s="48"/>
      <c r="C762" s="48"/>
      <c r="D762" s="48"/>
      <c r="E762" s="48"/>
      <c r="F762" s="48"/>
    </row>
    <row r="763" spans="2:6" s="47" customFormat="1" x14ac:dyDescent="0.2">
      <c r="B763" s="48"/>
      <c r="C763" s="48"/>
      <c r="D763" s="48"/>
      <c r="E763" s="48"/>
      <c r="F763" s="48"/>
    </row>
    <row r="764" spans="2:6" s="47" customFormat="1" x14ac:dyDescent="0.2">
      <c r="B764" s="48"/>
      <c r="C764" s="48"/>
      <c r="D764" s="48"/>
      <c r="E764" s="48"/>
      <c r="F764" s="48"/>
    </row>
    <row r="765" spans="2:6" s="47" customFormat="1" x14ac:dyDescent="0.2">
      <c r="B765" s="48"/>
      <c r="C765" s="48"/>
      <c r="D765" s="48"/>
      <c r="E765" s="48"/>
      <c r="F765" s="48"/>
    </row>
    <row r="766" spans="2:6" s="47" customFormat="1" x14ac:dyDescent="0.2">
      <c r="B766" s="48"/>
      <c r="C766" s="48"/>
      <c r="D766" s="48"/>
      <c r="E766" s="48"/>
      <c r="F766" s="48"/>
    </row>
    <row r="767" spans="2:6" s="47" customFormat="1" x14ac:dyDescent="0.2">
      <c r="B767" s="48"/>
      <c r="C767" s="48"/>
      <c r="D767" s="48"/>
      <c r="E767" s="48"/>
      <c r="F767" s="48"/>
    </row>
    <row r="768" spans="2:6" s="47" customFormat="1" x14ac:dyDescent="0.2">
      <c r="B768" s="48"/>
      <c r="C768" s="48"/>
      <c r="D768" s="48"/>
      <c r="E768" s="48"/>
      <c r="F768" s="48"/>
    </row>
    <row r="769" spans="2:6" s="47" customFormat="1" x14ac:dyDescent="0.2">
      <c r="B769" s="48"/>
      <c r="C769" s="48"/>
      <c r="D769" s="48"/>
      <c r="E769" s="48"/>
      <c r="F769" s="48"/>
    </row>
    <row r="770" spans="2:6" s="47" customFormat="1" x14ac:dyDescent="0.2">
      <c r="B770" s="48"/>
      <c r="C770" s="48"/>
      <c r="D770" s="48"/>
      <c r="E770" s="48"/>
      <c r="F770" s="48"/>
    </row>
    <row r="771" spans="2:6" s="47" customFormat="1" x14ac:dyDescent="0.2">
      <c r="B771" s="48"/>
      <c r="C771" s="48"/>
      <c r="D771" s="48"/>
      <c r="E771" s="48"/>
      <c r="F771" s="48"/>
    </row>
    <row r="772" spans="2:6" s="47" customFormat="1" x14ac:dyDescent="0.2">
      <c r="B772" s="48"/>
      <c r="C772" s="48"/>
      <c r="D772" s="48"/>
      <c r="E772" s="48"/>
      <c r="F772" s="48"/>
    </row>
    <row r="773" spans="2:6" s="47" customFormat="1" x14ac:dyDescent="0.2">
      <c r="B773" s="48"/>
      <c r="C773" s="48"/>
      <c r="D773" s="48"/>
      <c r="E773" s="48"/>
      <c r="F773" s="48"/>
    </row>
    <row r="774" spans="2:6" s="47" customFormat="1" x14ac:dyDescent="0.2">
      <c r="B774" s="48"/>
      <c r="C774" s="48"/>
      <c r="D774" s="48"/>
      <c r="E774" s="48"/>
      <c r="F774" s="48"/>
    </row>
    <row r="775" spans="2:6" s="47" customFormat="1" x14ac:dyDescent="0.2">
      <c r="B775" s="48"/>
      <c r="C775" s="48"/>
      <c r="D775" s="48"/>
      <c r="E775" s="48"/>
      <c r="F775" s="48"/>
    </row>
    <row r="776" spans="2:6" s="47" customFormat="1" x14ac:dyDescent="0.2">
      <c r="B776" s="48"/>
      <c r="C776" s="48"/>
      <c r="D776" s="48"/>
      <c r="E776" s="48"/>
      <c r="F776" s="48"/>
    </row>
    <row r="777" spans="2:6" s="47" customFormat="1" x14ac:dyDescent="0.2">
      <c r="B777" s="48"/>
      <c r="C777" s="48"/>
      <c r="D777" s="48"/>
      <c r="E777" s="48"/>
      <c r="F777" s="48"/>
    </row>
    <row r="778" spans="2:6" s="47" customFormat="1" x14ac:dyDescent="0.2">
      <c r="B778" s="48"/>
      <c r="C778" s="48"/>
      <c r="D778" s="48"/>
      <c r="E778" s="48"/>
      <c r="F778" s="48"/>
    </row>
    <row r="779" spans="2:6" s="47" customFormat="1" x14ac:dyDescent="0.2">
      <c r="B779" s="48"/>
      <c r="C779" s="48"/>
      <c r="D779" s="48"/>
      <c r="E779" s="48"/>
      <c r="F779" s="48"/>
    </row>
    <row r="780" spans="2:6" s="47" customFormat="1" x14ac:dyDescent="0.2">
      <c r="B780" s="48"/>
      <c r="C780" s="48"/>
      <c r="D780" s="48"/>
      <c r="E780" s="48"/>
      <c r="F780" s="48"/>
    </row>
    <row r="781" spans="2:6" s="47" customFormat="1" x14ac:dyDescent="0.2">
      <c r="B781" s="48"/>
      <c r="C781" s="48"/>
      <c r="D781" s="48"/>
      <c r="E781" s="48"/>
      <c r="F781" s="48"/>
    </row>
    <row r="782" spans="2:6" s="47" customFormat="1" x14ac:dyDescent="0.2">
      <c r="B782" s="48"/>
      <c r="C782" s="48"/>
      <c r="D782" s="48"/>
      <c r="E782" s="48"/>
      <c r="F782" s="48"/>
    </row>
    <row r="783" spans="2:6" s="47" customFormat="1" x14ac:dyDescent="0.2">
      <c r="B783" s="48"/>
      <c r="C783" s="48"/>
      <c r="D783" s="48"/>
      <c r="E783" s="48"/>
      <c r="F783" s="48"/>
    </row>
    <row r="784" spans="2:6" s="47" customFormat="1" x14ac:dyDescent="0.2">
      <c r="B784" s="48"/>
      <c r="C784" s="48"/>
      <c r="D784" s="48"/>
      <c r="E784" s="48"/>
      <c r="F784" s="48"/>
    </row>
    <row r="785" spans="2:6" s="47" customFormat="1" x14ac:dyDescent="0.2">
      <c r="B785" s="48"/>
      <c r="C785" s="48"/>
      <c r="D785" s="48"/>
      <c r="E785" s="48"/>
      <c r="F785" s="48"/>
    </row>
    <row r="786" spans="2:6" s="47" customFormat="1" x14ac:dyDescent="0.2">
      <c r="B786" s="48"/>
      <c r="C786" s="48"/>
      <c r="D786" s="48"/>
      <c r="E786" s="48"/>
      <c r="F786" s="48"/>
    </row>
    <row r="787" spans="2:6" s="47" customFormat="1" x14ac:dyDescent="0.2">
      <c r="B787" s="48"/>
      <c r="C787" s="48"/>
      <c r="D787" s="48"/>
      <c r="E787" s="48"/>
      <c r="F787" s="48"/>
    </row>
    <row r="788" spans="2:6" s="47" customFormat="1" x14ac:dyDescent="0.2">
      <c r="B788" s="48"/>
      <c r="C788" s="48"/>
      <c r="D788" s="48"/>
      <c r="E788" s="48"/>
      <c r="F788" s="48"/>
    </row>
    <row r="789" spans="2:6" s="47" customFormat="1" x14ac:dyDescent="0.2">
      <c r="B789" s="48"/>
      <c r="C789" s="48"/>
      <c r="D789" s="48"/>
      <c r="E789" s="48"/>
      <c r="F789" s="48"/>
    </row>
    <row r="790" spans="2:6" s="47" customFormat="1" x14ac:dyDescent="0.2">
      <c r="B790" s="48"/>
      <c r="C790" s="48"/>
      <c r="D790" s="48"/>
      <c r="E790" s="48"/>
      <c r="F790" s="48"/>
    </row>
    <row r="791" spans="2:6" s="47" customFormat="1" x14ac:dyDescent="0.2">
      <c r="B791" s="48"/>
      <c r="C791" s="48"/>
      <c r="D791" s="48"/>
      <c r="E791" s="48"/>
      <c r="F791" s="48"/>
    </row>
    <row r="792" spans="2:6" s="47" customFormat="1" x14ac:dyDescent="0.2">
      <c r="B792" s="48"/>
      <c r="C792" s="48"/>
      <c r="D792" s="48"/>
      <c r="E792" s="48"/>
      <c r="F792" s="48"/>
    </row>
    <row r="793" spans="2:6" s="47" customFormat="1" x14ac:dyDescent="0.2">
      <c r="B793" s="48"/>
      <c r="C793" s="48"/>
      <c r="D793" s="48"/>
      <c r="E793" s="48"/>
      <c r="F793" s="48"/>
    </row>
    <row r="794" spans="2:6" s="47" customFormat="1" x14ac:dyDescent="0.2">
      <c r="B794" s="48"/>
      <c r="C794" s="48"/>
      <c r="D794" s="48"/>
      <c r="E794" s="48"/>
      <c r="F794" s="48"/>
    </row>
    <row r="795" spans="2:6" s="47" customFormat="1" x14ac:dyDescent="0.2">
      <c r="B795" s="48"/>
      <c r="C795" s="48"/>
      <c r="D795" s="48"/>
      <c r="E795" s="48"/>
      <c r="F795" s="48"/>
    </row>
    <row r="796" spans="2:6" s="47" customFormat="1" x14ac:dyDescent="0.2">
      <c r="B796" s="48"/>
      <c r="C796" s="48"/>
      <c r="D796" s="48"/>
      <c r="E796" s="48"/>
      <c r="F796" s="48"/>
    </row>
    <row r="797" spans="2:6" s="47" customFormat="1" x14ac:dyDescent="0.2">
      <c r="B797" s="48"/>
      <c r="C797" s="48"/>
      <c r="D797" s="48"/>
      <c r="E797" s="48"/>
      <c r="F797" s="48"/>
    </row>
    <row r="798" spans="2:6" s="47" customFormat="1" x14ac:dyDescent="0.2">
      <c r="B798" s="48"/>
      <c r="C798" s="48"/>
      <c r="D798" s="48"/>
      <c r="E798" s="48"/>
      <c r="F798" s="48"/>
    </row>
    <row r="799" spans="2:6" s="47" customFormat="1" x14ac:dyDescent="0.2">
      <c r="B799" s="48"/>
      <c r="C799" s="48"/>
      <c r="D799" s="48"/>
      <c r="E799" s="48"/>
      <c r="F799" s="48"/>
    </row>
    <row r="800" spans="2:6" s="47" customFormat="1" x14ac:dyDescent="0.2">
      <c r="B800" s="48"/>
      <c r="C800" s="48"/>
      <c r="D800" s="48"/>
      <c r="E800" s="48"/>
      <c r="F800" s="48"/>
    </row>
    <row r="801" spans="2:6" s="47" customFormat="1" x14ac:dyDescent="0.2">
      <c r="B801" s="48"/>
      <c r="C801" s="48"/>
      <c r="D801" s="48"/>
      <c r="E801" s="48"/>
      <c r="F801" s="48"/>
    </row>
    <row r="802" spans="2:6" s="47" customFormat="1" x14ac:dyDescent="0.2">
      <c r="B802" s="48"/>
      <c r="C802" s="48"/>
      <c r="D802" s="48"/>
      <c r="E802" s="48"/>
      <c r="F802" s="48"/>
    </row>
    <row r="803" spans="2:6" s="47" customFormat="1" x14ac:dyDescent="0.2">
      <c r="B803" s="48"/>
      <c r="C803" s="48"/>
      <c r="D803" s="48"/>
      <c r="E803" s="48"/>
      <c r="F803" s="48"/>
    </row>
    <row r="804" spans="2:6" s="47" customFormat="1" x14ac:dyDescent="0.2">
      <c r="B804" s="48"/>
      <c r="C804" s="48"/>
      <c r="D804" s="48"/>
      <c r="E804" s="48"/>
      <c r="F804" s="48"/>
    </row>
    <row r="805" spans="2:6" s="47" customFormat="1" x14ac:dyDescent="0.2">
      <c r="B805" s="48"/>
      <c r="C805" s="48"/>
      <c r="D805" s="48"/>
      <c r="E805" s="48"/>
      <c r="F805" s="48"/>
    </row>
    <row r="806" spans="2:6" s="47" customFormat="1" x14ac:dyDescent="0.2">
      <c r="B806" s="48"/>
      <c r="C806" s="48"/>
      <c r="D806" s="48"/>
      <c r="E806" s="48"/>
      <c r="F806" s="48"/>
    </row>
    <row r="807" spans="2:6" s="47" customFormat="1" x14ac:dyDescent="0.2">
      <c r="B807" s="48"/>
      <c r="C807" s="48"/>
      <c r="D807" s="48"/>
      <c r="E807" s="48"/>
      <c r="F807" s="48"/>
    </row>
    <row r="808" spans="2:6" s="47" customFormat="1" x14ac:dyDescent="0.2">
      <c r="B808" s="48"/>
      <c r="C808" s="48"/>
      <c r="D808" s="48"/>
      <c r="E808" s="48"/>
      <c r="F808" s="48"/>
    </row>
    <row r="809" spans="2:6" s="47" customFormat="1" x14ac:dyDescent="0.2">
      <c r="B809" s="48"/>
      <c r="C809" s="48"/>
      <c r="D809" s="48"/>
      <c r="E809" s="48"/>
      <c r="F809" s="48"/>
    </row>
    <row r="810" spans="2:6" s="47" customFormat="1" x14ac:dyDescent="0.2">
      <c r="B810" s="48"/>
      <c r="C810" s="48"/>
      <c r="D810" s="48"/>
      <c r="E810" s="48"/>
      <c r="F810" s="48"/>
    </row>
    <row r="811" spans="2:6" s="47" customFormat="1" x14ac:dyDescent="0.2">
      <c r="B811" s="48"/>
      <c r="C811" s="48"/>
      <c r="D811" s="48"/>
      <c r="E811" s="48"/>
      <c r="F811" s="48"/>
    </row>
    <row r="812" spans="2:6" s="47" customFormat="1" x14ac:dyDescent="0.2">
      <c r="B812" s="48"/>
      <c r="C812" s="48"/>
      <c r="D812" s="48"/>
      <c r="E812" s="48"/>
      <c r="F812" s="48"/>
    </row>
    <row r="813" spans="2:6" s="47" customFormat="1" x14ac:dyDescent="0.2">
      <c r="B813" s="48"/>
      <c r="C813" s="48"/>
      <c r="D813" s="48"/>
      <c r="E813" s="48"/>
      <c r="F813" s="48"/>
    </row>
    <row r="814" spans="2:6" s="47" customFormat="1" x14ac:dyDescent="0.2">
      <c r="B814" s="48"/>
      <c r="C814" s="48"/>
      <c r="D814" s="48"/>
      <c r="E814" s="48"/>
      <c r="F814" s="48"/>
    </row>
    <row r="815" spans="2:6" s="47" customFormat="1" x14ac:dyDescent="0.2">
      <c r="B815" s="48"/>
      <c r="C815" s="48"/>
      <c r="D815" s="48"/>
      <c r="E815" s="48"/>
      <c r="F815" s="48"/>
    </row>
    <row r="816" spans="2:6" s="47" customFormat="1" x14ac:dyDescent="0.2">
      <c r="B816" s="48"/>
      <c r="C816" s="48"/>
      <c r="D816" s="48"/>
      <c r="E816" s="48"/>
      <c r="F816" s="48"/>
    </row>
    <row r="817" spans="2:6" s="47" customFormat="1" x14ac:dyDescent="0.2">
      <c r="B817" s="48"/>
      <c r="C817" s="48"/>
      <c r="D817" s="48"/>
      <c r="E817" s="48"/>
      <c r="F817" s="48"/>
    </row>
    <row r="818" spans="2:6" s="47" customFormat="1" x14ac:dyDescent="0.2">
      <c r="B818" s="48"/>
      <c r="C818" s="48"/>
      <c r="D818" s="48"/>
      <c r="E818" s="48"/>
      <c r="F818" s="48"/>
    </row>
    <row r="819" spans="2:6" s="47" customFormat="1" x14ac:dyDescent="0.2">
      <c r="B819" s="48"/>
      <c r="C819" s="48"/>
      <c r="D819" s="48"/>
      <c r="E819" s="48"/>
      <c r="F819" s="48"/>
    </row>
    <row r="820" spans="2:6" s="47" customFormat="1" x14ac:dyDescent="0.2">
      <c r="B820" s="48"/>
      <c r="C820" s="48"/>
      <c r="D820" s="48"/>
      <c r="E820" s="48"/>
      <c r="F820" s="48"/>
    </row>
    <row r="821" spans="2:6" s="47" customFormat="1" x14ac:dyDescent="0.2">
      <c r="B821" s="48"/>
      <c r="C821" s="48"/>
      <c r="D821" s="48"/>
      <c r="E821" s="48"/>
      <c r="F821" s="48"/>
    </row>
    <row r="822" spans="2:6" s="47" customFormat="1" x14ac:dyDescent="0.2">
      <c r="B822" s="48"/>
      <c r="C822" s="48"/>
      <c r="D822" s="48"/>
      <c r="E822" s="48"/>
      <c r="F822" s="48"/>
    </row>
    <row r="823" spans="2:6" s="47" customFormat="1" x14ac:dyDescent="0.2">
      <c r="B823" s="48"/>
      <c r="C823" s="48"/>
      <c r="D823" s="48"/>
      <c r="E823" s="48"/>
      <c r="F823" s="48"/>
    </row>
    <row r="824" spans="2:6" s="47" customFormat="1" x14ac:dyDescent="0.2">
      <c r="B824" s="48"/>
      <c r="C824" s="48"/>
      <c r="D824" s="48"/>
      <c r="E824" s="48"/>
      <c r="F824" s="48"/>
    </row>
    <row r="825" spans="2:6" s="47" customFormat="1" x14ac:dyDescent="0.2">
      <c r="B825" s="48"/>
      <c r="C825" s="48"/>
      <c r="D825" s="48"/>
      <c r="E825" s="48"/>
      <c r="F825" s="48"/>
    </row>
    <row r="826" spans="2:6" s="47" customFormat="1" x14ac:dyDescent="0.2">
      <c r="B826" s="48"/>
      <c r="C826" s="48"/>
      <c r="D826" s="48"/>
      <c r="E826" s="48"/>
      <c r="F826" s="48"/>
    </row>
    <row r="827" spans="2:6" s="47" customFormat="1" x14ac:dyDescent="0.2">
      <c r="B827" s="48"/>
      <c r="C827" s="48"/>
      <c r="D827" s="48"/>
      <c r="E827" s="48"/>
      <c r="F827" s="48"/>
    </row>
    <row r="828" spans="2:6" s="47" customFormat="1" x14ac:dyDescent="0.2">
      <c r="B828" s="48"/>
      <c r="C828" s="48"/>
      <c r="D828" s="48"/>
      <c r="E828" s="48"/>
      <c r="F828" s="48"/>
    </row>
    <row r="829" spans="2:6" s="47" customFormat="1" x14ac:dyDescent="0.2">
      <c r="B829" s="48"/>
      <c r="C829" s="48"/>
      <c r="D829" s="48"/>
      <c r="E829" s="48"/>
      <c r="F829" s="48"/>
    </row>
    <row r="830" spans="2:6" s="47" customFormat="1" x14ac:dyDescent="0.2">
      <c r="B830" s="48"/>
      <c r="C830" s="48"/>
      <c r="D830" s="48"/>
      <c r="E830" s="48"/>
      <c r="F830" s="48"/>
    </row>
    <row r="831" spans="2:6" s="47" customFormat="1" x14ac:dyDescent="0.2">
      <c r="B831" s="48"/>
      <c r="C831" s="48"/>
      <c r="D831" s="48"/>
      <c r="E831" s="48"/>
      <c r="F831" s="48"/>
    </row>
    <row r="832" spans="2:6" s="47" customFormat="1" x14ac:dyDescent="0.2">
      <c r="B832" s="48"/>
      <c r="C832" s="48"/>
      <c r="D832" s="48"/>
      <c r="E832" s="48"/>
      <c r="F832" s="48"/>
    </row>
    <row r="833" spans="2:6" s="47" customFormat="1" x14ac:dyDescent="0.2">
      <c r="B833" s="48"/>
      <c r="C833" s="48"/>
      <c r="D833" s="48"/>
      <c r="E833" s="48"/>
      <c r="F833" s="48"/>
    </row>
    <row r="834" spans="2:6" s="47" customFormat="1" x14ac:dyDescent="0.2">
      <c r="B834" s="48"/>
      <c r="C834" s="48"/>
      <c r="D834" s="48"/>
      <c r="E834" s="48"/>
      <c r="F834" s="48"/>
    </row>
    <row r="835" spans="2:6" s="47" customFormat="1" x14ac:dyDescent="0.2">
      <c r="B835" s="48"/>
      <c r="C835" s="48"/>
      <c r="D835" s="48"/>
      <c r="E835" s="48"/>
      <c r="F835" s="48"/>
    </row>
    <row r="836" spans="2:6" s="47" customFormat="1" x14ac:dyDescent="0.2">
      <c r="B836" s="48"/>
      <c r="C836" s="48"/>
      <c r="D836" s="48"/>
      <c r="E836" s="48"/>
      <c r="F836" s="48"/>
    </row>
    <row r="837" spans="2:6" s="47" customFormat="1" x14ac:dyDescent="0.2">
      <c r="B837" s="48"/>
      <c r="C837" s="48"/>
      <c r="D837" s="48"/>
      <c r="E837" s="48"/>
      <c r="F837" s="48"/>
    </row>
    <row r="838" spans="2:6" s="47" customFormat="1" x14ac:dyDescent="0.2">
      <c r="B838" s="48"/>
      <c r="C838" s="48"/>
      <c r="D838" s="48"/>
      <c r="E838" s="48"/>
      <c r="F838" s="48"/>
    </row>
    <row r="839" spans="2:6" s="47" customFormat="1" x14ac:dyDescent="0.2">
      <c r="B839" s="48"/>
      <c r="C839" s="48"/>
      <c r="D839" s="48"/>
      <c r="E839" s="48"/>
      <c r="F839" s="48"/>
    </row>
    <row r="840" spans="2:6" s="47" customFormat="1" x14ac:dyDescent="0.2">
      <c r="B840" s="48"/>
      <c r="C840" s="48"/>
      <c r="D840" s="48"/>
      <c r="E840" s="48"/>
      <c r="F840" s="48"/>
    </row>
    <row r="841" spans="2:6" s="47" customFormat="1" x14ac:dyDescent="0.2">
      <c r="B841" s="48"/>
      <c r="C841" s="48"/>
      <c r="D841" s="48"/>
      <c r="E841" s="48"/>
      <c r="F841" s="48"/>
    </row>
    <row r="842" spans="2:6" s="47" customFormat="1" x14ac:dyDescent="0.2">
      <c r="B842" s="48"/>
      <c r="C842" s="48"/>
      <c r="D842" s="48"/>
      <c r="E842" s="48"/>
      <c r="F842" s="48"/>
    </row>
    <row r="843" spans="2:6" s="47" customFormat="1" x14ac:dyDescent="0.2">
      <c r="B843" s="48"/>
      <c r="C843" s="48"/>
      <c r="D843" s="48"/>
      <c r="E843" s="48"/>
      <c r="F843" s="48"/>
    </row>
    <row r="844" spans="2:6" s="47" customFormat="1" x14ac:dyDescent="0.2">
      <c r="B844" s="48"/>
      <c r="C844" s="48"/>
      <c r="D844" s="48"/>
      <c r="E844" s="48"/>
      <c r="F844" s="48"/>
    </row>
    <row r="845" spans="2:6" s="47" customFormat="1" x14ac:dyDescent="0.2">
      <c r="B845" s="48"/>
      <c r="C845" s="48"/>
      <c r="D845" s="48"/>
      <c r="E845" s="48"/>
      <c r="F845" s="48"/>
    </row>
    <row r="846" spans="2:6" s="47" customFormat="1" x14ac:dyDescent="0.2">
      <c r="B846" s="48"/>
      <c r="C846" s="48"/>
      <c r="D846" s="48"/>
      <c r="E846" s="48"/>
      <c r="F846" s="48"/>
    </row>
    <row r="847" spans="2:6" s="47" customFormat="1" x14ac:dyDescent="0.2">
      <c r="B847" s="48"/>
      <c r="C847" s="48"/>
      <c r="D847" s="48"/>
      <c r="E847" s="48"/>
      <c r="F847" s="48"/>
    </row>
    <row r="848" spans="2:6" s="47" customFormat="1" x14ac:dyDescent="0.2">
      <c r="B848" s="48"/>
      <c r="C848" s="48"/>
      <c r="D848" s="48"/>
      <c r="E848" s="48"/>
      <c r="F848" s="48"/>
    </row>
    <row r="849" spans="2:6" s="47" customFormat="1" x14ac:dyDescent="0.2">
      <c r="B849" s="48"/>
      <c r="C849" s="48"/>
      <c r="D849" s="48"/>
      <c r="E849" s="48"/>
      <c r="F849" s="48"/>
    </row>
    <row r="850" spans="2:6" s="47" customFormat="1" x14ac:dyDescent="0.2">
      <c r="B850" s="48"/>
      <c r="C850" s="48"/>
      <c r="D850" s="48"/>
      <c r="E850" s="48"/>
      <c r="F850" s="48"/>
    </row>
    <row r="851" spans="2:6" s="47" customFormat="1" x14ac:dyDescent="0.2">
      <c r="B851" s="48"/>
      <c r="C851" s="48"/>
      <c r="D851" s="48"/>
      <c r="E851" s="48"/>
      <c r="F851" s="48"/>
    </row>
    <row r="852" spans="2:6" s="47" customFormat="1" x14ac:dyDescent="0.2">
      <c r="B852" s="48"/>
      <c r="C852" s="48"/>
      <c r="D852" s="48"/>
      <c r="E852" s="48"/>
      <c r="F852" s="48"/>
    </row>
    <row r="853" spans="2:6" s="47" customFormat="1" x14ac:dyDescent="0.2">
      <c r="B853" s="48"/>
      <c r="C853" s="48"/>
      <c r="D853" s="48"/>
      <c r="E853" s="48"/>
      <c r="F853" s="48"/>
    </row>
    <row r="854" spans="2:6" s="47" customFormat="1" x14ac:dyDescent="0.2">
      <c r="B854" s="48"/>
      <c r="C854" s="48"/>
      <c r="D854" s="48"/>
      <c r="E854" s="48"/>
      <c r="F854" s="48"/>
    </row>
    <row r="855" spans="2:6" s="47" customFormat="1" x14ac:dyDescent="0.2">
      <c r="B855" s="48"/>
      <c r="C855" s="48"/>
      <c r="D855" s="48"/>
      <c r="E855" s="48"/>
      <c r="F855" s="48"/>
    </row>
    <row r="856" spans="2:6" s="47" customFormat="1" x14ac:dyDescent="0.2">
      <c r="B856" s="48"/>
      <c r="C856" s="48"/>
      <c r="D856" s="48"/>
      <c r="E856" s="48"/>
      <c r="F856" s="48"/>
    </row>
    <row r="857" spans="2:6" s="47" customFormat="1" x14ac:dyDescent="0.2">
      <c r="B857" s="48"/>
      <c r="C857" s="48"/>
      <c r="D857" s="48"/>
      <c r="E857" s="48"/>
      <c r="F857" s="48"/>
    </row>
    <row r="858" spans="2:6" s="47" customFormat="1" x14ac:dyDescent="0.2">
      <c r="B858" s="48"/>
      <c r="C858" s="48"/>
      <c r="D858" s="48"/>
      <c r="E858" s="48"/>
      <c r="F858" s="48"/>
    </row>
    <row r="859" spans="2:6" s="47" customFormat="1" x14ac:dyDescent="0.2">
      <c r="B859" s="48"/>
      <c r="C859" s="48"/>
      <c r="D859" s="48"/>
      <c r="E859" s="48"/>
      <c r="F859" s="48"/>
    </row>
    <row r="860" spans="2:6" s="47" customFormat="1" x14ac:dyDescent="0.2">
      <c r="B860" s="48"/>
      <c r="C860" s="48"/>
      <c r="D860" s="48"/>
      <c r="E860" s="48"/>
      <c r="F860" s="48"/>
    </row>
    <row r="861" spans="2:6" s="47" customFormat="1" x14ac:dyDescent="0.2">
      <c r="B861" s="48"/>
      <c r="C861" s="48"/>
      <c r="D861" s="48"/>
      <c r="E861" s="48"/>
      <c r="F861" s="48"/>
    </row>
    <row r="862" spans="2:6" s="47" customFormat="1" x14ac:dyDescent="0.2">
      <c r="B862" s="48"/>
      <c r="C862" s="48"/>
      <c r="D862" s="48"/>
      <c r="E862" s="48"/>
      <c r="F862" s="48"/>
    </row>
    <row r="863" spans="2:6" s="47" customFormat="1" x14ac:dyDescent="0.2">
      <c r="B863" s="48"/>
      <c r="C863" s="48"/>
      <c r="D863" s="48"/>
      <c r="E863" s="48"/>
      <c r="F863" s="48"/>
    </row>
    <row r="864" spans="2:6" s="47" customFormat="1" x14ac:dyDescent="0.2">
      <c r="B864" s="48"/>
      <c r="C864" s="48"/>
      <c r="D864" s="48"/>
      <c r="E864" s="48"/>
      <c r="F864" s="48"/>
    </row>
    <row r="865" spans="2:6" s="47" customFormat="1" x14ac:dyDescent="0.2">
      <c r="B865" s="48"/>
      <c r="C865" s="48"/>
      <c r="D865" s="48"/>
      <c r="E865" s="48"/>
      <c r="F865" s="48"/>
    </row>
    <row r="866" spans="2:6" s="47" customFormat="1" x14ac:dyDescent="0.2">
      <c r="B866" s="48"/>
      <c r="C866" s="48"/>
      <c r="D866" s="48"/>
      <c r="E866" s="48"/>
      <c r="F866" s="48"/>
    </row>
    <row r="867" spans="2:6" s="47" customFormat="1" x14ac:dyDescent="0.2">
      <c r="B867" s="48"/>
      <c r="C867" s="48"/>
      <c r="D867" s="48"/>
      <c r="E867" s="48"/>
      <c r="F867" s="48"/>
    </row>
    <row r="868" spans="2:6" s="47" customFormat="1" x14ac:dyDescent="0.2">
      <c r="B868" s="48"/>
      <c r="C868" s="48"/>
      <c r="D868" s="48"/>
      <c r="E868" s="48"/>
      <c r="F868" s="48"/>
    </row>
    <row r="869" spans="2:6" s="47" customFormat="1" x14ac:dyDescent="0.2">
      <c r="B869" s="48"/>
      <c r="C869" s="48"/>
      <c r="D869" s="48"/>
      <c r="E869" s="48"/>
      <c r="F869" s="48"/>
    </row>
    <row r="870" spans="2:6" s="47" customFormat="1" x14ac:dyDescent="0.2">
      <c r="B870" s="48"/>
      <c r="C870" s="48"/>
      <c r="D870" s="48"/>
      <c r="E870" s="48"/>
      <c r="F870" s="48"/>
    </row>
    <row r="871" spans="2:6" s="47" customFormat="1" x14ac:dyDescent="0.2">
      <c r="B871" s="48"/>
      <c r="C871" s="48"/>
      <c r="D871" s="48"/>
      <c r="E871" s="48"/>
      <c r="F871" s="48"/>
    </row>
    <row r="872" spans="2:6" s="47" customFormat="1" x14ac:dyDescent="0.2">
      <c r="B872" s="48"/>
      <c r="C872" s="48"/>
      <c r="D872" s="48"/>
      <c r="E872" s="48"/>
      <c r="F872" s="48"/>
    </row>
    <row r="873" spans="2:6" s="47" customFormat="1" x14ac:dyDescent="0.2">
      <c r="B873" s="48"/>
      <c r="C873" s="48"/>
      <c r="D873" s="48"/>
      <c r="E873" s="48"/>
      <c r="F873" s="48"/>
    </row>
    <row r="874" spans="2:6" s="47" customFormat="1" x14ac:dyDescent="0.2">
      <c r="B874" s="48"/>
      <c r="C874" s="48"/>
      <c r="D874" s="48"/>
      <c r="E874" s="48"/>
      <c r="F874" s="48"/>
    </row>
    <row r="875" spans="2:6" s="47" customFormat="1" x14ac:dyDescent="0.2">
      <c r="B875" s="48"/>
      <c r="C875" s="48"/>
      <c r="D875" s="48"/>
      <c r="E875" s="48"/>
      <c r="F875" s="48"/>
    </row>
    <row r="876" spans="2:6" s="47" customFormat="1" x14ac:dyDescent="0.2">
      <c r="B876" s="48"/>
      <c r="C876" s="48"/>
      <c r="D876" s="48"/>
      <c r="E876" s="48"/>
      <c r="F876" s="48"/>
    </row>
    <row r="877" spans="2:6" s="47" customFormat="1" x14ac:dyDescent="0.2">
      <c r="B877" s="48"/>
      <c r="C877" s="48"/>
      <c r="D877" s="48"/>
      <c r="E877" s="48"/>
      <c r="F877" s="48"/>
    </row>
    <row r="878" spans="2:6" s="47" customFormat="1" x14ac:dyDescent="0.2">
      <c r="B878" s="48"/>
      <c r="C878" s="48"/>
      <c r="D878" s="48"/>
      <c r="E878" s="48"/>
      <c r="F878" s="48"/>
    </row>
    <row r="879" spans="2:6" s="47" customFormat="1" x14ac:dyDescent="0.2">
      <c r="B879" s="48"/>
      <c r="C879" s="48"/>
      <c r="D879" s="48"/>
      <c r="E879" s="48"/>
      <c r="F879" s="48"/>
    </row>
    <row r="880" spans="2:6" s="47" customFormat="1" x14ac:dyDescent="0.2">
      <c r="B880" s="48"/>
      <c r="C880" s="48"/>
      <c r="D880" s="48"/>
      <c r="E880" s="48"/>
      <c r="F880" s="48"/>
    </row>
    <row r="881" spans="2:6" s="47" customFormat="1" x14ac:dyDescent="0.2">
      <c r="B881" s="48"/>
      <c r="C881" s="48"/>
      <c r="D881" s="48"/>
      <c r="E881" s="48"/>
      <c r="F881" s="48"/>
    </row>
    <row r="882" spans="2:6" s="47" customFormat="1" x14ac:dyDescent="0.2">
      <c r="B882" s="48"/>
      <c r="C882" s="48"/>
      <c r="D882" s="48"/>
      <c r="E882" s="48"/>
      <c r="F882" s="48"/>
    </row>
    <row r="883" spans="2:6" s="47" customFormat="1" x14ac:dyDescent="0.2">
      <c r="B883" s="48"/>
      <c r="C883" s="48"/>
      <c r="D883" s="48"/>
      <c r="E883" s="48"/>
      <c r="F883" s="48"/>
    </row>
    <row r="884" spans="2:6" s="47" customFormat="1" x14ac:dyDescent="0.2">
      <c r="B884" s="48"/>
      <c r="C884" s="48"/>
      <c r="D884" s="48"/>
      <c r="E884" s="48"/>
      <c r="F884" s="48"/>
    </row>
    <row r="885" spans="2:6" s="47" customFormat="1" x14ac:dyDescent="0.2">
      <c r="B885" s="48"/>
      <c r="C885" s="48"/>
      <c r="D885" s="48"/>
      <c r="E885" s="48"/>
      <c r="F885" s="48"/>
    </row>
    <row r="886" spans="2:6" s="47" customFormat="1" x14ac:dyDescent="0.2">
      <c r="B886" s="48"/>
      <c r="C886" s="48"/>
      <c r="D886" s="48"/>
      <c r="E886" s="48"/>
      <c r="F886" s="48"/>
    </row>
    <row r="887" spans="2:6" s="47" customFormat="1" x14ac:dyDescent="0.2">
      <c r="B887" s="48"/>
      <c r="C887" s="48"/>
      <c r="D887" s="48"/>
      <c r="E887" s="48"/>
      <c r="F887" s="48"/>
    </row>
    <row r="888" spans="2:6" s="47" customFormat="1" x14ac:dyDescent="0.2">
      <c r="B888" s="48"/>
      <c r="C888" s="48"/>
      <c r="D888" s="48"/>
      <c r="E888" s="48"/>
      <c r="F888" s="48"/>
    </row>
    <row r="889" spans="2:6" s="47" customFormat="1" x14ac:dyDescent="0.2">
      <c r="B889" s="48"/>
      <c r="C889" s="48"/>
      <c r="D889" s="48"/>
      <c r="E889" s="48"/>
      <c r="F889" s="48"/>
    </row>
    <row r="890" spans="2:6" s="47" customFormat="1" x14ac:dyDescent="0.2">
      <c r="B890" s="48"/>
      <c r="C890" s="48"/>
      <c r="D890" s="48"/>
      <c r="E890" s="48"/>
      <c r="F890" s="48"/>
    </row>
    <row r="891" spans="2:6" s="47" customFormat="1" x14ac:dyDescent="0.2">
      <c r="B891" s="48"/>
      <c r="C891" s="48"/>
      <c r="D891" s="48"/>
      <c r="E891" s="48"/>
      <c r="F891" s="48"/>
    </row>
    <row r="892" spans="2:6" s="47" customFormat="1" x14ac:dyDescent="0.2">
      <c r="B892" s="48"/>
      <c r="C892" s="48"/>
      <c r="D892" s="48"/>
      <c r="E892" s="48"/>
      <c r="F892" s="48"/>
    </row>
    <row r="893" spans="2:6" s="47" customFormat="1" x14ac:dyDescent="0.2">
      <c r="B893" s="48"/>
      <c r="C893" s="48"/>
      <c r="D893" s="48"/>
      <c r="E893" s="48"/>
      <c r="F893" s="48"/>
    </row>
    <row r="894" spans="2:6" s="47" customFormat="1" x14ac:dyDescent="0.2">
      <c r="B894" s="48"/>
      <c r="C894" s="48"/>
      <c r="D894" s="48"/>
      <c r="E894" s="48"/>
      <c r="F894" s="48"/>
    </row>
    <row r="895" spans="2:6" s="47" customFormat="1" x14ac:dyDescent="0.2">
      <c r="B895" s="48"/>
      <c r="C895" s="48"/>
      <c r="D895" s="48"/>
      <c r="E895" s="48"/>
      <c r="F895" s="48"/>
    </row>
    <row r="896" spans="2:6" s="47" customFormat="1" x14ac:dyDescent="0.2">
      <c r="B896" s="48"/>
      <c r="C896" s="48"/>
      <c r="D896" s="48"/>
      <c r="E896" s="48"/>
      <c r="F896" s="48"/>
    </row>
    <row r="897" spans="2:6" s="47" customFormat="1" x14ac:dyDescent="0.2">
      <c r="B897" s="48"/>
      <c r="C897" s="48"/>
      <c r="D897" s="48"/>
      <c r="E897" s="48"/>
      <c r="F897" s="48"/>
    </row>
    <row r="898" spans="2:6" s="47" customFormat="1" x14ac:dyDescent="0.2">
      <c r="B898" s="48"/>
      <c r="C898" s="48"/>
      <c r="D898" s="48"/>
      <c r="E898" s="48"/>
      <c r="F898" s="48"/>
    </row>
    <row r="899" spans="2:6" s="47" customFormat="1" x14ac:dyDescent="0.2">
      <c r="B899" s="48"/>
      <c r="C899" s="48"/>
      <c r="D899" s="48"/>
      <c r="E899" s="48"/>
      <c r="F899" s="48"/>
    </row>
    <row r="900" spans="2:6" s="47" customFormat="1" x14ac:dyDescent="0.2">
      <c r="B900" s="48"/>
      <c r="C900" s="48"/>
      <c r="D900" s="48"/>
      <c r="E900" s="48"/>
      <c r="F900" s="48"/>
    </row>
    <row r="901" spans="2:6" s="47" customFormat="1" x14ac:dyDescent="0.2">
      <c r="B901" s="48"/>
      <c r="C901" s="48"/>
      <c r="D901" s="48"/>
      <c r="E901" s="48"/>
      <c r="F901" s="48"/>
    </row>
    <row r="902" spans="2:6" s="47" customFormat="1" x14ac:dyDescent="0.2">
      <c r="B902" s="48"/>
      <c r="C902" s="48"/>
      <c r="D902" s="48"/>
      <c r="E902" s="48"/>
      <c r="F902" s="48"/>
    </row>
    <row r="903" spans="2:6" s="47" customFormat="1" x14ac:dyDescent="0.2">
      <c r="B903" s="48"/>
      <c r="C903" s="48"/>
      <c r="D903" s="48"/>
      <c r="E903" s="48"/>
      <c r="F903" s="48"/>
    </row>
    <row r="904" spans="2:6" s="47" customFormat="1" x14ac:dyDescent="0.2">
      <c r="B904" s="48"/>
      <c r="C904" s="48"/>
      <c r="D904" s="48"/>
      <c r="E904" s="48"/>
      <c r="F904" s="48"/>
    </row>
    <row r="905" spans="2:6" s="47" customFormat="1" x14ac:dyDescent="0.2">
      <c r="B905" s="48"/>
      <c r="C905" s="48"/>
      <c r="D905" s="48"/>
      <c r="E905" s="48"/>
      <c r="F905" s="48"/>
    </row>
    <row r="906" spans="2:6" s="47" customFormat="1" x14ac:dyDescent="0.2">
      <c r="B906" s="48"/>
      <c r="C906" s="48"/>
      <c r="D906" s="48"/>
      <c r="E906" s="48"/>
      <c r="F906" s="48"/>
    </row>
    <row r="907" spans="2:6" s="47" customFormat="1" x14ac:dyDescent="0.2">
      <c r="B907" s="48"/>
      <c r="C907" s="48"/>
      <c r="D907" s="48"/>
      <c r="E907" s="48"/>
      <c r="F907" s="48"/>
    </row>
    <row r="908" spans="2:6" s="47" customFormat="1" x14ac:dyDescent="0.2">
      <c r="B908" s="48"/>
      <c r="C908" s="48"/>
      <c r="D908" s="48"/>
      <c r="E908" s="48"/>
      <c r="F908" s="48"/>
    </row>
    <row r="909" spans="2:6" s="47" customFormat="1" x14ac:dyDescent="0.2">
      <c r="B909" s="48"/>
      <c r="C909" s="48"/>
      <c r="D909" s="48"/>
      <c r="E909" s="48"/>
      <c r="F909" s="48"/>
    </row>
    <row r="910" spans="2:6" s="47" customFormat="1" x14ac:dyDescent="0.2">
      <c r="B910" s="48"/>
      <c r="C910" s="48"/>
      <c r="D910" s="48"/>
      <c r="E910" s="48"/>
      <c r="F910" s="48"/>
    </row>
    <row r="911" spans="2:6" s="47" customFormat="1" x14ac:dyDescent="0.2">
      <c r="B911" s="48"/>
      <c r="C911" s="48"/>
      <c r="D911" s="48"/>
      <c r="E911" s="48"/>
      <c r="F911" s="48"/>
    </row>
    <row r="912" spans="2:6" s="47" customFormat="1" x14ac:dyDescent="0.2">
      <c r="B912" s="48"/>
      <c r="C912" s="48"/>
      <c r="D912" s="48"/>
      <c r="E912" s="48"/>
      <c r="F912" s="48"/>
    </row>
    <row r="913" spans="2:6" s="47" customFormat="1" x14ac:dyDescent="0.2">
      <c r="B913" s="48"/>
      <c r="C913" s="48"/>
      <c r="D913" s="48"/>
      <c r="E913" s="48"/>
      <c r="F913" s="48"/>
    </row>
    <row r="914" spans="2:6" s="47" customFormat="1" x14ac:dyDescent="0.2">
      <c r="B914" s="48"/>
      <c r="C914" s="48"/>
      <c r="D914" s="48"/>
      <c r="E914" s="48"/>
      <c r="F914" s="48"/>
    </row>
    <row r="915" spans="2:6" s="47" customFormat="1" x14ac:dyDescent="0.2">
      <c r="B915" s="48"/>
      <c r="C915" s="48"/>
      <c r="D915" s="48"/>
      <c r="E915" s="48"/>
      <c r="F915" s="48"/>
    </row>
    <row r="916" spans="2:6" s="47" customFormat="1" x14ac:dyDescent="0.2">
      <c r="B916" s="48"/>
      <c r="C916" s="48"/>
      <c r="D916" s="48"/>
      <c r="E916" s="48"/>
      <c r="F916" s="48"/>
    </row>
    <row r="917" spans="2:6" s="47" customFormat="1" x14ac:dyDescent="0.2">
      <c r="B917" s="48"/>
      <c r="C917" s="48"/>
      <c r="D917" s="48"/>
      <c r="E917" s="48"/>
      <c r="F917" s="48"/>
    </row>
    <row r="918" spans="2:6" s="47" customFormat="1" x14ac:dyDescent="0.2">
      <c r="B918" s="48"/>
      <c r="C918" s="48"/>
      <c r="D918" s="48"/>
      <c r="E918" s="48"/>
      <c r="F918" s="48"/>
    </row>
    <row r="919" spans="2:6" s="47" customFormat="1" x14ac:dyDescent="0.2">
      <c r="B919" s="48"/>
      <c r="C919" s="48"/>
      <c r="D919" s="48"/>
      <c r="E919" s="48"/>
      <c r="F919" s="48"/>
    </row>
    <row r="920" spans="2:6" s="47" customFormat="1" x14ac:dyDescent="0.2">
      <c r="B920" s="48"/>
      <c r="C920" s="48"/>
      <c r="D920" s="48"/>
      <c r="E920" s="48"/>
      <c r="F920" s="48"/>
    </row>
    <row r="921" spans="2:6" s="47" customFormat="1" x14ac:dyDescent="0.2">
      <c r="B921" s="48"/>
      <c r="C921" s="48"/>
      <c r="D921" s="48"/>
      <c r="E921" s="48"/>
      <c r="F921" s="48"/>
    </row>
    <row r="922" spans="2:6" s="47" customFormat="1" x14ac:dyDescent="0.2">
      <c r="B922" s="48"/>
      <c r="C922" s="48"/>
      <c r="D922" s="48"/>
      <c r="E922" s="48"/>
      <c r="F922" s="48"/>
    </row>
    <row r="923" spans="2:6" s="47" customFormat="1" x14ac:dyDescent="0.2">
      <c r="B923" s="48"/>
      <c r="C923" s="48"/>
      <c r="D923" s="48"/>
      <c r="E923" s="48"/>
      <c r="F923" s="48"/>
    </row>
    <row r="924" spans="2:6" s="47" customFormat="1" x14ac:dyDescent="0.2">
      <c r="B924" s="48"/>
      <c r="C924" s="48"/>
      <c r="D924" s="48"/>
      <c r="E924" s="48"/>
      <c r="F924" s="48"/>
    </row>
    <row r="925" spans="2:6" s="47" customFormat="1" x14ac:dyDescent="0.2">
      <c r="B925" s="48"/>
      <c r="C925" s="48"/>
      <c r="D925" s="48"/>
      <c r="E925" s="48"/>
      <c r="F925" s="48"/>
    </row>
    <row r="926" spans="2:6" s="47" customFormat="1" x14ac:dyDescent="0.2">
      <c r="B926" s="48"/>
      <c r="C926" s="48"/>
      <c r="D926" s="48"/>
      <c r="E926" s="48"/>
      <c r="F926" s="48"/>
    </row>
    <row r="927" spans="2:6" s="47" customFormat="1" x14ac:dyDescent="0.2">
      <c r="B927" s="48"/>
      <c r="C927" s="48"/>
      <c r="D927" s="48"/>
      <c r="E927" s="48"/>
      <c r="F927" s="48"/>
    </row>
    <row r="928" spans="2:6" s="47" customFormat="1" x14ac:dyDescent="0.2">
      <c r="B928" s="48"/>
      <c r="C928" s="48"/>
      <c r="D928" s="48"/>
      <c r="E928" s="48"/>
      <c r="F928" s="48"/>
    </row>
    <row r="929" spans="2:6" s="47" customFormat="1" x14ac:dyDescent="0.2">
      <c r="B929" s="48"/>
      <c r="C929" s="48"/>
      <c r="D929" s="48"/>
      <c r="E929" s="48"/>
      <c r="F929" s="48"/>
    </row>
    <row r="930" spans="2:6" s="47" customFormat="1" x14ac:dyDescent="0.2">
      <c r="B930" s="48"/>
      <c r="C930" s="48"/>
      <c r="D930" s="48"/>
      <c r="E930" s="48"/>
      <c r="F930" s="48"/>
    </row>
    <row r="931" spans="2:6" s="47" customFormat="1" x14ac:dyDescent="0.2">
      <c r="B931" s="48"/>
      <c r="C931" s="48"/>
      <c r="D931" s="48"/>
      <c r="E931" s="48"/>
      <c r="F931" s="48"/>
    </row>
    <row r="932" spans="2:6" s="47" customFormat="1" x14ac:dyDescent="0.2">
      <c r="B932" s="48"/>
      <c r="C932" s="48"/>
      <c r="D932" s="48"/>
      <c r="E932" s="48"/>
      <c r="F932" s="48"/>
    </row>
    <row r="933" spans="2:6" s="47" customFormat="1" x14ac:dyDescent="0.2">
      <c r="B933" s="48"/>
      <c r="C933" s="48"/>
      <c r="D933" s="48"/>
      <c r="E933" s="48"/>
      <c r="F933" s="48"/>
    </row>
    <row r="934" spans="2:6" s="47" customFormat="1" x14ac:dyDescent="0.2">
      <c r="B934" s="48"/>
      <c r="C934" s="48"/>
      <c r="D934" s="48"/>
      <c r="E934" s="48"/>
      <c r="F934" s="48"/>
    </row>
    <row r="935" spans="2:6" s="47" customFormat="1" x14ac:dyDescent="0.2">
      <c r="B935" s="48"/>
      <c r="C935" s="48"/>
      <c r="D935" s="48"/>
      <c r="E935" s="48"/>
      <c r="F935" s="48"/>
    </row>
    <row r="936" spans="2:6" s="47" customFormat="1" x14ac:dyDescent="0.2">
      <c r="B936" s="48"/>
      <c r="C936" s="48"/>
      <c r="D936" s="48"/>
      <c r="E936" s="48"/>
      <c r="F936" s="48"/>
    </row>
    <row r="937" spans="2:6" s="47" customFormat="1" x14ac:dyDescent="0.2">
      <c r="B937" s="48"/>
      <c r="C937" s="48"/>
      <c r="D937" s="48"/>
      <c r="E937" s="48"/>
      <c r="F937" s="48"/>
    </row>
    <row r="938" spans="2:6" s="47" customFormat="1" x14ac:dyDescent="0.2">
      <c r="B938" s="48"/>
      <c r="C938" s="48"/>
      <c r="D938" s="48"/>
      <c r="E938" s="48"/>
      <c r="F938" s="48"/>
    </row>
    <row r="939" spans="2:6" s="47" customFormat="1" x14ac:dyDescent="0.2">
      <c r="B939" s="48"/>
      <c r="C939" s="48"/>
      <c r="D939" s="48"/>
      <c r="E939" s="48"/>
      <c r="F939" s="48"/>
    </row>
    <row r="940" spans="2:6" s="47" customFormat="1" x14ac:dyDescent="0.2">
      <c r="B940" s="48"/>
      <c r="C940" s="48"/>
      <c r="D940" s="48"/>
      <c r="E940" s="48"/>
      <c r="F940" s="48"/>
    </row>
    <row r="941" spans="2:6" s="47" customFormat="1" x14ac:dyDescent="0.2">
      <c r="B941" s="48"/>
      <c r="C941" s="48"/>
      <c r="D941" s="48"/>
      <c r="E941" s="48"/>
      <c r="F941" s="48"/>
    </row>
    <row r="942" spans="2:6" s="47" customFormat="1" x14ac:dyDescent="0.2">
      <c r="B942" s="48"/>
      <c r="C942" s="48"/>
      <c r="D942" s="48"/>
      <c r="E942" s="48"/>
      <c r="F942" s="48"/>
    </row>
    <row r="943" spans="2:6" s="47" customFormat="1" x14ac:dyDescent="0.2">
      <c r="B943" s="48"/>
      <c r="C943" s="48"/>
      <c r="D943" s="48"/>
      <c r="E943" s="48"/>
      <c r="F943" s="48"/>
    </row>
    <row r="944" spans="2:6" s="47" customFormat="1" x14ac:dyDescent="0.2">
      <c r="B944" s="48"/>
      <c r="C944" s="48"/>
      <c r="D944" s="48"/>
      <c r="E944" s="48"/>
      <c r="F944" s="48"/>
    </row>
    <row r="945" spans="2:6" s="47" customFormat="1" x14ac:dyDescent="0.2">
      <c r="B945" s="48"/>
      <c r="C945" s="48"/>
      <c r="D945" s="48"/>
      <c r="E945" s="48"/>
      <c r="F945" s="48"/>
    </row>
    <row r="946" spans="2:6" s="47" customFormat="1" x14ac:dyDescent="0.2">
      <c r="B946" s="48"/>
      <c r="C946" s="48"/>
      <c r="D946" s="48"/>
      <c r="E946" s="48"/>
      <c r="F946" s="48"/>
    </row>
    <row r="947" spans="2:6" s="47" customFormat="1" x14ac:dyDescent="0.2">
      <c r="B947" s="48"/>
      <c r="C947" s="48"/>
      <c r="D947" s="48"/>
      <c r="E947" s="48"/>
      <c r="F947" s="48"/>
    </row>
    <row r="948" spans="2:6" s="47" customFormat="1" x14ac:dyDescent="0.2">
      <c r="B948" s="48"/>
      <c r="C948" s="48"/>
      <c r="D948" s="48"/>
      <c r="E948" s="48"/>
      <c r="F948" s="48"/>
    </row>
    <row r="949" spans="2:6" s="47" customFormat="1" x14ac:dyDescent="0.2">
      <c r="B949" s="48"/>
      <c r="C949" s="48"/>
      <c r="D949" s="48"/>
      <c r="E949" s="48"/>
      <c r="F949" s="48"/>
    </row>
    <row r="950" spans="2:6" s="47" customFormat="1" x14ac:dyDescent="0.2">
      <c r="B950" s="48"/>
      <c r="C950" s="48"/>
      <c r="D950" s="48"/>
      <c r="E950" s="48"/>
      <c r="F950" s="48"/>
    </row>
    <row r="951" spans="2:6" s="47" customFormat="1" x14ac:dyDescent="0.2">
      <c r="B951" s="48"/>
      <c r="C951" s="48"/>
      <c r="D951" s="48"/>
      <c r="E951" s="48"/>
      <c r="F951" s="48"/>
    </row>
    <row r="952" spans="2:6" s="47" customFormat="1" x14ac:dyDescent="0.2">
      <c r="B952" s="48"/>
      <c r="C952" s="48"/>
      <c r="D952" s="48"/>
      <c r="E952" s="48"/>
      <c r="F952" s="48"/>
    </row>
    <row r="953" spans="2:6" s="47" customFormat="1" x14ac:dyDescent="0.2">
      <c r="B953" s="48"/>
      <c r="C953" s="48"/>
      <c r="D953" s="48"/>
      <c r="E953" s="48"/>
      <c r="F953" s="48"/>
    </row>
    <row r="954" spans="2:6" s="47" customFormat="1" x14ac:dyDescent="0.2">
      <c r="B954" s="48"/>
      <c r="C954" s="48"/>
      <c r="D954" s="48"/>
      <c r="E954" s="48"/>
      <c r="F954" s="48"/>
    </row>
    <row r="955" spans="2:6" s="47" customFormat="1" x14ac:dyDescent="0.2">
      <c r="B955" s="48"/>
      <c r="C955" s="48"/>
      <c r="D955" s="48"/>
      <c r="E955" s="48"/>
      <c r="F955" s="48"/>
    </row>
    <row r="956" spans="2:6" s="47" customFormat="1" x14ac:dyDescent="0.2">
      <c r="B956" s="48"/>
      <c r="C956" s="48"/>
      <c r="D956" s="48"/>
      <c r="E956" s="48"/>
      <c r="F956" s="48"/>
    </row>
    <row r="957" spans="2:6" s="47" customFormat="1" x14ac:dyDescent="0.2">
      <c r="B957" s="48"/>
      <c r="C957" s="48"/>
      <c r="D957" s="48"/>
      <c r="E957" s="48"/>
      <c r="F957" s="48"/>
    </row>
    <row r="958" spans="2:6" s="47" customFormat="1" x14ac:dyDescent="0.2">
      <c r="B958" s="48"/>
      <c r="C958" s="48"/>
      <c r="D958" s="48"/>
      <c r="E958" s="48"/>
      <c r="F958" s="48"/>
    </row>
    <row r="959" spans="2:6" s="47" customFormat="1" x14ac:dyDescent="0.2">
      <c r="B959" s="48"/>
      <c r="C959" s="48"/>
      <c r="D959" s="48"/>
      <c r="E959" s="48"/>
      <c r="F959" s="48"/>
    </row>
    <row r="960" spans="2:6" s="47" customFormat="1" x14ac:dyDescent="0.2">
      <c r="B960" s="48"/>
      <c r="C960" s="48"/>
      <c r="D960" s="48"/>
      <c r="E960" s="48"/>
      <c r="F960" s="48"/>
    </row>
    <row r="961" spans="2:6" s="47" customFormat="1" x14ac:dyDescent="0.2">
      <c r="B961" s="48"/>
      <c r="C961" s="48"/>
      <c r="D961" s="48"/>
      <c r="E961" s="48"/>
      <c r="F961" s="48"/>
    </row>
    <row r="962" spans="2:6" s="47" customFormat="1" x14ac:dyDescent="0.2">
      <c r="B962" s="48"/>
      <c r="C962" s="48"/>
      <c r="D962" s="48"/>
      <c r="E962" s="48"/>
      <c r="F962" s="48"/>
    </row>
    <row r="963" spans="2:6" s="47" customFormat="1" x14ac:dyDescent="0.2">
      <c r="B963" s="48"/>
      <c r="C963" s="48"/>
      <c r="D963" s="48"/>
      <c r="E963" s="48"/>
      <c r="F963" s="48"/>
    </row>
    <row r="964" spans="2:6" s="47" customFormat="1" x14ac:dyDescent="0.2">
      <c r="B964" s="48"/>
      <c r="C964" s="48"/>
      <c r="D964" s="48"/>
      <c r="E964" s="48"/>
      <c r="F964" s="48"/>
    </row>
    <row r="965" spans="2:6" s="47" customFormat="1" x14ac:dyDescent="0.2">
      <c r="B965" s="48"/>
      <c r="C965" s="48"/>
      <c r="D965" s="48"/>
      <c r="E965" s="48"/>
      <c r="F965" s="48"/>
    </row>
    <row r="966" spans="2:6" s="47" customFormat="1" x14ac:dyDescent="0.2">
      <c r="B966" s="48"/>
      <c r="C966" s="48"/>
      <c r="D966" s="48"/>
      <c r="E966" s="48"/>
      <c r="F966" s="48"/>
    </row>
    <row r="967" spans="2:6" s="47" customFormat="1" x14ac:dyDescent="0.2">
      <c r="B967" s="48"/>
      <c r="C967" s="48"/>
      <c r="D967" s="48"/>
      <c r="E967" s="48"/>
      <c r="F967" s="48"/>
    </row>
    <row r="968" spans="2:6" s="47" customFormat="1" x14ac:dyDescent="0.2">
      <c r="B968" s="48"/>
      <c r="C968" s="48"/>
      <c r="D968" s="48"/>
      <c r="E968" s="48"/>
      <c r="F968" s="48"/>
    </row>
    <row r="969" spans="2:6" s="47" customFormat="1" x14ac:dyDescent="0.2">
      <c r="B969" s="48"/>
      <c r="C969" s="48"/>
      <c r="D969" s="48"/>
      <c r="E969" s="48"/>
      <c r="F969" s="48"/>
    </row>
    <row r="970" spans="2:6" s="47" customFormat="1" x14ac:dyDescent="0.2">
      <c r="B970" s="48"/>
      <c r="C970" s="48"/>
      <c r="D970" s="48"/>
      <c r="E970" s="48"/>
      <c r="F970" s="48"/>
    </row>
    <row r="971" spans="2:6" s="47" customFormat="1" x14ac:dyDescent="0.2">
      <c r="B971" s="48"/>
      <c r="C971" s="48"/>
      <c r="D971" s="48"/>
      <c r="E971" s="48"/>
      <c r="F971" s="48"/>
    </row>
    <row r="972" spans="2:6" s="47" customFormat="1" x14ac:dyDescent="0.2">
      <c r="B972" s="48"/>
      <c r="C972" s="48"/>
      <c r="D972" s="48"/>
      <c r="E972" s="48"/>
      <c r="F972" s="48"/>
    </row>
    <row r="973" spans="2:6" s="47" customFormat="1" x14ac:dyDescent="0.2">
      <c r="B973" s="48"/>
      <c r="C973" s="48"/>
      <c r="D973" s="48"/>
      <c r="E973" s="48"/>
      <c r="F973" s="48"/>
    </row>
    <row r="974" spans="2:6" s="47" customFormat="1" x14ac:dyDescent="0.2">
      <c r="B974" s="48"/>
      <c r="C974" s="48"/>
      <c r="D974" s="48"/>
      <c r="E974" s="48"/>
      <c r="F974" s="48"/>
    </row>
    <row r="975" spans="2:6" s="47" customFormat="1" x14ac:dyDescent="0.2">
      <c r="B975" s="48"/>
      <c r="C975" s="48"/>
      <c r="D975" s="48"/>
      <c r="E975" s="48"/>
      <c r="F975" s="48"/>
    </row>
    <row r="976" spans="2:6" s="47" customFormat="1" x14ac:dyDescent="0.2">
      <c r="B976" s="48"/>
      <c r="C976" s="48"/>
      <c r="D976" s="48"/>
      <c r="E976" s="48"/>
      <c r="F976" s="48"/>
    </row>
    <row r="977" spans="2:6" s="47" customFormat="1" x14ac:dyDescent="0.2">
      <c r="B977" s="48"/>
      <c r="C977" s="48"/>
      <c r="D977" s="48"/>
      <c r="E977" s="48"/>
      <c r="F977" s="48"/>
    </row>
    <row r="978" spans="2:6" s="47" customFormat="1" x14ac:dyDescent="0.2">
      <c r="B978" s="48"/>
      <c r="C978" s="48"/>
      <c r="D978" s="48"/>
      <c r="E978" s="48"/>
      <c r="F978" s="48"/>
    </row>
    <row r="979" spans="2:6" s="47" customFormat="1" x14ac:dyDescent="0.2">
      <c r="B979" s="48"/>
      <c r="C979" s="48"/>
      <c r="D979" s="48"/>
      <c r="E979" s="48"/>
      <c r="F979" s="48"/>
    </row>
    <row r="980" spans="2:6" s="47" customFormat="1" x14ac:dyDescent="0.2">
      <c r="B980" s="48"/>
      <c r="C980" s="48"/>
      <c r="D980" s="48"/>
      <c r="E980" s="48"/>
      <c r="F980" s="48"/>
    </row>
    <row r="981" spans="2:6" s="47" customFormat="1" x14ac:dyDescent="0.2">
      <c r="B981" s="48"/>
      <c r="C981" s="48"/>
      <c r="D981" s="48"/>
      <c r="E981" s="48"/>
      <c r="F981" s="48"/>
    </row>
    <row r="982" spans="2:6" s="47" customFormat="1" x14ac:dyDescent="0.2">
      <c r="B982" s="48"/>
      <c r="C982" s="48"/>
      <c r="D982" s="48"/>
      <c r="E982" s="48"/>
      <c r="F982" s="48"/>
    </row>
    <row r="983" spans="2:6" s="47" customFormat="1" x14ac:dyDescent="0.2">
      <c r="B983" s="48"/>
      <c r="C983" s="48"/>
      <c r="D983" s="48"/>
      <c r="E983" s="48"/>
      <c r="F983" s="48"/>
    </row>
    <row r="984" spans="2:6" s="47" customFormat="1" x14ac:dyDescent="0.2">
      <c r="B984" s="48"/>
      <c r="C984" s="48"/>
      <c r="D984" s="48"/>
      <c r="E984" s="48"/>
      <c r="F984" s="48"/>
    </row>
    <row r="985" spans="2:6" s="47" customFormat="1" x14ac:dyDescent="0.2">
      <c r="B985" s="48"/>
      <c r="C985" s="48"/>
      <c r="D985" s="48"/>
      <c r="E985" s="48"/>
      <c r="F985" s="48"/>
    </row>
    <row r="986" spans="2:6" s="47" customFormat="1" x14ac:dyDescent="0.2">
      <c r="B986" s="48"/>
      <c r="C986" s="48"/>
      <c r="D986" s="48"/>
      <c r="E986" s="48"/>
      <c r="F986" s="48"/>
    </row>
    <row r="987" spans="2:6" s="47" customFormat="1" x14ac:dyDescent="0.2">
      <c r="B987" s="48"/>
      <c r="C987" s="48"/>
      <c r="D987" s="48"/>
      <c r="E987" s="48"/>
      <c r="F987" s="48"/>
    </row>
    <row r="988" spans="2:6" s="47" customFormat="1" x14ac:dyDescent="0.2">
      <c r="B988" s="48"/>
      <c r="C988" s="48"/>
      <c r="D988" s="48"/>
      <c r="E988" s="48"/>
      <c r="F988" s="48"/>
    </row>
    <row r="989" spans="2:6" s="47" customFormat="1" x14ac:dyDescent="0.2">
      <c r="B989" s="48"/>
      <c r="C989" s="48"/>
      <c r="D989" s="48"/>
      <c r="E989" s="48"/>
      <c r="F989" s="48"/>
    </row>
    <row r="990" spans="2:6" s="47" customFormat="1" x14ac:dyDescent="0.2">
      <c r="B990" s="48"/>
      <c r="C990" s="48"/>
      <c r="D990" s="48"/>
      <c r="E990" s="48"/>
      <c r="F990" s="48"/>
    </row>
    <row r="991" spans="2:6" s="47" customFormat="1" x14ac:dyDescent="0.2">
      <c r="B991" s="48"/>
      <c r="C991" s="48"/>
      <c r="D991" s="48"/>
      <c r="E991" s="48"/>
      <c r="F991" s="48"/>
    </row>
    <row r="992" spans="2:6" s="47" customFormat="1" x14ac:dyDescent="0.2">
      <c r="B992" s="48"/>
      <c r="C992" s="48"/>
      <c r="D992" s="48"/>
      <c r="E992" s="48"/>
      <c r="F992" s="48"/>
    </row>
    <row r="993" spans="2:6" s="47" customFormat="1" x14ac:dyDescent="0.2">
      <c r="B993" s="48"/>
      <c r="C993" s="48"/>
      <c r="D993" s="48"/>
      <c r="E993" s="48"/>
      <c r="F993" s="48"/>
    </row>
    <row r="994" spans="2:6" s="47" customFormat="1" x14ac:dyDescent="0.2">
      <c r="B994" s="48"/>
      <c r="C994" s="48"/>
      <c r="D994" s="48"/>
      <c r="E994" s="48"/>
      <c r="F994" s="48"/>
    </row>
    <row r="995" spans="2:6" s="47" customFormat="1" x14ac:dyDescent="0.2">
      <c r="B995" s="48"/>
      <c r="C995" s="48"/>
      <c r="D995" s="48"/>
      <c r="E995" s="48"/>
      <c r="F995" s="48"/>
    </row>
    <row r="996" spans="2:6" s="47" customFormat="1" x14ac:dyDescent="0.2">
      <c r="B996" s="48"/>
      <c r="C996" s="48"/>
      <c r="D996" s="48"/>
      <c r="E996" s="48"/>
      <c r="F996" s="48"/>
    </row>
    <row r="997" spans="2:6" s="47" customFormat="1" x14ac:dyDescent="0.2">
      <c r="B997" s="48"/>
      <c r="C997" s="48"/>
      <c r="D997" s="48"/>
      <c r="E997" s="48"/>
      <c r="F997" s="48"/>
    </row>
    <row r="998" spans="2:6" s="47" customFormat="1" x14ac:dyDescent="0.2">
      <c r="B998" s="48"/>
      <c r="C998" s="48"/>
      <c r="D998" s="48"/>
      <c r="E998" s="48"/>
      <c r="F998" s="48"/>
    </row>
    <row r="999" spans="2:6" s="47" customFormat="1" x14ac:dyDescent="0.2">
      <c r="B999" s="48"/>
      <c r="C999" s="48"/>
      <c r="D999" s="48"/>
      <c r="E999" s="48"/>
      <c r="F999" s="48"/>
    </row>
    <row r="1000" spans="2:6" s="47" customFormat="1" x14ac:dyDescent="0.2">
      <c r="B1000" s="48"/>
      <c r="C1000" s="48"/>
      <c r="D1000" s="48"/>
      <c r="E1000" s="48"/>
      <c r="F1000" s="48"/>
    </row>
    <row r="1001" spans="2:6" s="47" customFormat="1" x14ac:dyDescent="0.2">
      <c r="B1001" s="48"/>
      <c r="C1001" s="48"/>
      <c r="D1001" s="48"/>
      <c r="E1001" s="48"/>
      <c r="F1001" s="48"/>
    </row>
    <row r="1002" spans="2:6" s="47" customFormat="1" x14ac:dyDescent="0.2">
      <c r="B1002" s="48"/>
      <c r="C1002" s="48"/>
      <c r="D1002" s="48"/>
      <c r="E1002" s="48"/>
      <c r="F1002" s="48"/>
    </row>
    <row r="1003" spans="2:6" s="47" customFormat="1" x14ac:dyDescent="0.2">
      <c r="B1003" s="48"/>
      <c r="C1003" s="48"/>
      <c r="D1003" s="48"/>
      <c r="E1003" s="48"/>
      <c r="F1003" s="48"/>
    </row>
    <row r="1004" spans="2:6" s="47" customFormat="1" x14ac:dyDescent="0.2">
      <c r="B1004" s="48"/>
      <c r="C1004" s="48"/>
      <c r="D1004" s="48"/>
      <c r="E1004" s="48"/>
      <c r="F1004" s="48"/>
    </row>
    <row r="1005" spans="2:6" s="47" customFormat="1" x14ac:dyDescent="0.2">
      <c r="B1005" s="48"/>
      <c r="C1005" s="48"/>
      <c r="D1005" s="48"/>
      <c r="E1005" s="48"/>
      <c r="F1005" s="48"/>
    </row>
    <row r="1006" spans="2:6" s="47" customFormat="1" x14ac:dyDescent="0.2">
      <c r="B1006" s="48"/>
      <c r="C1006" s="48"/>
      <c r="D1006" s="48"/>
      <c r="E1006" s="48"/>
      <c r="F1006" s="48"/>
    </row>
    <row r="1007" spans="2:6" s="47" customFormat="1" x14ac:dyDescent="0.2">
      <c r="B1007" s="48"/>
      <c r="C1007" s="48"/>
      <c r="D1007" s="48"/>
      <c r="E1007" s="48"/>
      <c r="F1007" s="48"/>
    </row>
    <row r="1008" spans="2:6" s="47" customFormat="1" x14ac:dyDescent="0.2">
      <c r="B1008" s="48"/>
      <c r="C1008" s="48"/>
      <c r="D1008" s="48"/>
      <c r="E1008" s="48"/>
      <c r="F1008" s="48"/>
    </row>
    <row r="1009" spans="2:6" s="47" customFormat="1" x14ac:dyDescent="0.2">
      <c r="B1009" s="48"/>
      <c r="C1009" s="48"/>
      <c r="D1009" s="48"/>
      <c r="E1009" s="48"/>
      <c r="F1009" s="48"/>
    </row>
    <row r="1010" spans="2:6" s="47" customFormat="1" x14ac:dyDescent="0.2">
      <c r="B1010" s="48"/>
      <c r="C1010" s="48"/>
      <c r="D1010" s="48"/>
      <c r="E1010" s="48"/>
      <c r="F1010" s="48"/>
    </row>
    <row r="1011" spans="2:6" s="47" customFormat="1" x14ac:dyDescent="0.2">
      <c r="B1011" s="48"/>
      <c r="C1011" s="48"/>
      <c r="D1011" s="48"/>
      <c r="E1011" s="48"/>
      <c r="F1011" s="48"/>
    </row>
    <row r="1012" spans="2:6" s="47" customFormat="1" x14ac:dyDescent="0.2">
      <c r="B1012" s="48"/>
      <c r="C1012" s="48"/>
      <c r="D1012" s="48"/>
      <c r="E1012" s="48"/>
      <c r="F1012" s="48"/>
    </row>
    <row r="1013" spans="2:6" s="47" customFormat="1" x14ac:dyDescent="0.2">
      <c r="B1013" s="48"/>
      <c r="C1013" s="48"/>
      <c r="D1013" s="48"/>
      <c r="E1013" s="48"/>
      <c r="F1013" s="48"/>
    </row>
    <row r="1014" spans="2:6" s="47" customFormat="1" x14ac:dyDescent="0.2">
      <c r="B1014" s="48"/>
      <c r="C1014" s="48"/>
      <c r="D1014" s="48"/>
      <c r="E1014" s="48"/>
      <c r="F1014" s="48"/>
    </row>
    <row r="1015" spans="2:6" s="47" customFormat="1" x14ac:dyDescent="0.2">
      <c r="B1015" s="48"/>
      <c r="C1015" s="48"/>
      <c r="D1015" s="48"/>
      <c r="E1015" s="48"/>
      <c r="F1015" s="48"/>
    </row>
    <row r="1016" spans="2:6" s="47" customFormat="1" x14ac:dyDescent="0.2">
      <c r="B1016" s="48"/>
      <c r="C1016" s="48"/>
      <c r="D1016" s="48"/>
      <c r="E1016" s="48"/>
      <c r="F1016" s="48"/>
    </row>
    <row r="1017" spans="2:6" s="47" customFormat="1" x14ac:dyDescent="0.2">
      <c r="B1017" s="48"/>
      <c r="C1017" s="48"/>
      <c r="D1017" s="48"/>
      <c r="E1017" s="48"/>
      <c r="F1017" s="48"/>
    </row>
    <row r="1018" spans="2:6" s="47" customFormat="1" x14ac:dyDescent="0.2">
      <c r="B1018" s="48"/>
      <c r="C1018" s="48"/>
      <c r="D1018" s="48"/>
      <c r="E1018" s="48"/>
      <c r="F1018" s="48"/>
    </row>
    <row r="1019" spans="2:6" s="47" customFormat="1" x14ac:dyDescent="0.2">
      <c r="B1019" s="48"/>
      <c r="C1019" s="48"/>
      <c r="D1019" s="48"/>
      <c r="E1019" s="48"/>
      <c r="F1019" s="48"/>
    </row>
    <row r="1020" spans="2:6" s="47" customFormat="1" x14ac:dyDescent="0.2">
      <c r="B1020" s="48"/>
      <c r="C1020" s="48"/>
      <c r="D1020" s="48"/>
      <c r="E1020" s="48"/>
      <c r="F1020" s="48"/>
    </row>
    <row r="1021" spans="2:6" s="47" customFormat="1" x14ac:dyDescent="0.2">
      <c r="B1021" s="48"/>
      <c r="C1021" s="48"/>
      <c r="D1021" s="48"/>
      <c r="E1021" s="48"/>
      <c r="F1021" s="48"/>
    </row>
    <row r="1022" spans="2:6" s="47" customFormat="1" x14ac:dyDescent="0.2">
      <c r="B1022" s="48"/>
      <c r="C1022" s="48"/>
      <c r="D1022" s="48"/>
      <c r="E1022" s="48"/>
      <c r="F1022" s="48"/>
    </row>
    <row r="1023" spans="2:6" s="47" customFormat="1" x14ac:dyDescent="0.2">
      <c r="B1023" s="48"/>
      <c r="C1023" s="48"/>
      <c r="D1023" s="48"/>
      <c r="E1023" s="48"/>
      <c r="F1023" s="48"/>
    </row>
    <row r="1024" spans="2:6" s="47" customFormat="1" x14ac:dyDescent="0.2">
      <c r="B1024" s="48"/>
      <c r="C1024" s="48"/>
      <c r="D1024" s="48"/>
      <c r="E1024" s="48"/>
      <c r="F1024" s="48"/>
    </row>
    <row r="1025" spans="2:6" s="47" customFormat="1" x14ac:dyDescent="0.2">
      <c r="B1025" s="48"/>
      <c r="C1025" s="48"/>
      <c r="D1025" s="48"/>
      <c r="E1025" s="48"/>
      <c r="F1025" s="48"/>
    </row>
    <row r="1026" spans="2:6" s="47" customFormat="1" x14ac:dyDescent="0.2">
      <c r="B1026" s="48"/>
      <c r="C1026" s="48"/>
      <c r="D1026" s="48"/>
      <c r="E1026" s="48"/>
      <c r="F1026" s="48"/>
    </row>
    <row r="1027" spans="2:6" s="47" customFormat="1" x14ac:dyDescent="0.2">
      <c r="B1027" s="48"/>
      <c r="C1027" s="48"/>
      <c r="D1027" s="48"/>
      <c r="E1027" s="48"/>
      <c r="F1027" s="48"/>
    </row>
    <row r="1028" spans="2:6" s="47" customFormat="1" x14ac:dyDescent="0.2">
      <c r="B1028" s="48"/>
      <c r="C1028" s="48"/>
      <c r="D1028" s="48"/>
      <c r="E1028" s="48"/>
      <c r="F1028" s="48"/>
    </row>
    <row r="1029" spans="2:6" s="47" customFormat="1" x14ac:dyDescent="0.2">
      <c r="B1029" s="48"/>
      <c r="C1029" s="48"/>
      <c r="D1029" s="48"/>
      <c r="E1029" s="48"/>
      <c r="F1029" s="48"/>
    </row>
    <row r="1030" spans="2:6" s="47" customFormat="1" x14ac:dyDescent="0.2">
      <c r="B1030" s="48"/>
      <c r="C1030" s="48"/>
      <c r="D1030" s="48"/>
      <c r="E1030" s="48"/>
      <c r="F1030" s="48"/>
    </row>
    <row r="1031" spans="2:6" s="47" customFormat="1" x14ac:dyDescent="0.2">
      <c r="B1031" s="48"/>
      <c r="C1031" s="48"/>
      <c r="D1031" s="48"/>
      <c r="E1031" s="48"/>
      <c r="F1031" s="48"/>
    </row>
    <row r="1032" spans="2:6" s="47" customFormat="1" x14ac:dyDescent="0.2">
      <c r="B1032" s="48"/>
      <c r="C1032" s="48"/>
      <c r="D1032" s="48"/>
      <c r="E1032" s="48"/>
      <c r="F1032" s="48"/>
    </row>
    <row r="1033" spans="2:6" s="47" customFormat="1" x14ac:dyDescent="0.2">
      <c r="B1033" s="48"/>
      <c r="C1033" s="48"/>
      <c r="D1033" s="48"/>
      <c r="E1033" s="48"/>
      <c r="F1033" s="48"/>
    </row>
    <row r="1034" spans="2:6" s="47" customFormat="1" x14ac:dyDescent="0.2">
      <c r="B1034" s="48"/>
      <c r="C1034" s="48"/>
      <c r="D1034" s="48"/>
      <c r="E1034" s="48"/>
      <c r="F1034" s="48"/>
    </row>
    <row r="1035" spans="2:6" s="47" customFormat="1" x14ac:dyDescent="0.2">
      <c r="B1035" s="48"/>
      <c r="C1035" s="48"/>
      <c r="D1035" s="48"/>
      <c r="E1035" s="48"/>
      <c r="F1035" s="48"/>
    </row>
    <row r="1036" spans="2:6" s="47" customFormat="1" x14ac:dyDescent="0.2">
      <c r="B1036" s="48"/>
      <c r="C1036" s="48"/>
      <c r="D1036" s="48"/>
      <c r="E1036" s="48"/>
      <c r="F1036" s="48"/>
    </row>
    <row r="1037" spans="2:6" s="47" customFormat="1" x14ac:dyDescent="0.2">
      <c r="B1037" s="48"/>
      <c r="C1037" s="48"/>
      <c r="D1037" s="48"/>
      <c r="E1037" s="48"/>
      <c r="F1037" s="48"/>
    </row>
    <row r="1038" spans="2:6" s="47" customFormat="1" x14ac:dyDescent="0.2">
      <c r="B1038" s="48"/>
      <c r="C1038" s="48"/>
      <c r="D1038" s="48"/>
      <c r="E1038" s="48"/>
      <c r="F1038" s="48"/>
    </row>
    <row r="1039" spans="2:6" s="47" customFormat="1" x14ac:dyDescent="0.2">
      <c r="B1039" s="48"/>
      <c r="C1039" s="48"/>
      <c r="D1039" s="48"/>
      <c r="E1039" s="48"/>
      <c r="F1039" s="48"/>
    </row>
    <row r="1040" spans="2:6" s="47" customFormat="1" x14ac:dyDescent="0.2">
      <c r="B1040" s="48"/>
      <c r="C1040" s="48"/>
      <c r="D1040" s="48"/>
      <c r="E1040" s="48"/>
      <c r="F1040" s="48"/>
    </row>
    <row r="1041" spans="2:6" s="47" customFormat="1" x14ac:dyDescent="0.2">
      <c r="B1041" s="48"/>
      <c r="C1041" s="48"/>
      <c r="D1041" s="48"/>
      <c r="E1041" s="48"/>
      <c r="F1041" s="48"/>
    </row>
    <row r="1042" spans="2:6" s="47" customFormat="1" x14ac:dyDescent="0.2">
      <c r="B1042" s="48"/>
      <c r="C1042" s="48"/>
      <c r="D1042" s="48"/>
      <c r="E1042" s="48"/>
      <c r="F1042" s="48"/>
    </row>
    <row r="1043" spans="2:6" s="47" customFormat="1" x14ac:dyDescent="0.2">
      <c r="B1043" s="48"/>
      <c r="C1043" s="48"/>
      <c r="D1043" s="48"/>
      <c r="E1043" s="48"/>
      <c r="F1043" s="48"/>
    </row>
    <row r="1044" spans="2:6" s="47" customFormat="1" x14ac:dyDescent="0.2">
      <c r="B1044" s="48"/>
      <c r="C1044" s="48"/>
      <c r="D1044" s="48"/>
      <c r="E1044" s="48"/>
      <c r="F1044" s="48"/>
    </row>
    <row r="1045" spans="2:6" s="47" customFormat="1" x14ac:dyDescent="0.2">
      <c r="B1045" s="48"/>
      <c r="C1045" s="48"/>
      <c r="D1045" s="48"/>
      <c r="E1045" s="48"/>
      <c r="F1045" s="48"/>
    </row>
    <row r="1046" spans="2:6" s="47" customFormat="1" x14ac:dyDescent="0.2">
      <c r="B1046" s="48"/>
      <c r="C1046" s="48"/>
      <c r="D1046" s="48"/>
      <c r="E1046" s="48"/>
      <c r="F1046" s="48"/>
    </row>
    <row r="1047" spans="2:6" s="47" customFormat="1" x14ac:dyDescent="0.2">
      <c r="B1047" s="48"/>
      <c r="C1047" s="48"/>
      <c r="D1047" s="48"/>
      <c r="E1047" s="48"/>
      <c r="F1047" s="48"/>
    </row>
    <row r="1048" spans="2:6" s="47" customFormat="1" x14ac:dyDescent="0.2">
      <c r="B1048" s="48"/>
      <c r="C1048" s="48"/>
      <c r="D1048" s="48"/>
      <c r="E1048" s="48"/>
      <c r="F1048" s="48"/>
    </row>
    <row r="1049" spans="2:6" s="47" customFormat="1" x14ac:dyDescent="0.2">
      <c r="B1049" s="48"/>
      <c r="C1049" s="48"/>
      <c r="D1049" s="48"/>
      <c r="E1049" s="48"/>
      <c r="F1049" s="48"/>
    </row>
    <row r="1050" spans="2:6" s="47" customFormat="1" x14ac:dyDescent="0.2">
      <c r="B1050" s="48"/>
      <c r="C1050" s="48"/>
      <c r="D1050" s="48"/>
      <c r="E1050" s="48"/>
      <c r="F1050" s="48"/>
    </row>
    <row r="1051" spans="2:6" s="47" customFormat="1" x14ac:dyDescent="0.2">
      <c r="B1051" s="48"/>
      <c r="C1051" s="48"/>
      <c r="D1051" s="48"/>
      <c r="E1051" s="48"/>
      <c r="F1051" s="48"/>
    </row>
    <row r="1052" spans="2:6" s="47" customFormat="1" x14ac:dyDescent="0.2">
      <c r="B1052" s="48"/>
      <c r="C1052" s="48"/>
      <c r="D1052" s="48"/>
      <c r="E1052" s="48"/>
      <c r="F1052" s="48"/>
    </row>
    <row r="1053" spans="2:6" s="47" customFormat="1" x14ac:dyDescent="0.2">
      <c r="B1053" s="48"/>
      <c r="C1053" s="48"/>
      <c r="D1053" s="48"/>
      <c r="E1053" s="48"/>
      <c r="F1053" s="48"/>
    </row>
    <row r="1054" spans="2:6" s="47" customFormat="1" x14ac:dyDescent="0.2">
      <c r="B1054" s="48"/>
      <c r="C1054" s="48"/>
      <c r="D1054" s="48"/>
      <c r="E1054" s="48"/>
      <c r="F1054" s="48"/>
    </row>
    <row r="1055" spans="2:6" s="47" customFormat="1" x14ac:dyDescent="0.2">
      <c r="B1055" s="48"/>
      <c r="C1055" s="48"/>
      <c r="D1055" s="48"/>
      <c r="E1055" s="48"/>
      <c r="F1055" s="48"/>
    </row>
    <row r="1056" spans="2:6" s="47" customFormat="1" x14ac:dyDescent="0.2">
      <c r="B1056" s="48"/>
      <c r="C1056" s="48"/>
      <c r="D1056" s="48"/>
      <c r="E1056" s="48"/>
      <c r="F1056" s="48"/>
    </row>
    <row r="1057" spans="2:6" s="47" customFormat="1" x14ac:dyDescent="0.2">
      <c r="B1057" s="48"/>
      <c r="C1057" s="48"/>
      <c r="D1057" s="48"/>
      <c r="E1057" s="48"/>
      <c r="F1057" s="48"/>
    </row>
    <row r="1058" spans="2:6" s="47" customFormat="1" x14ac:dyDescent="0.2">
      <c r="B1058" s="48"/>
      <c r="C1058" s="48"/>
      <c r="D1058" s="48"/>
      <c r="E1058" s="48"/>
      <c r="F1058" s="48"/>
    </row>
    <row r="1059" spans="2:6" s="47" customFormat="1" x14ac:dyDescent="0.2">
      <c r="B1059" s="48"/>
      <c r="C1059" s="48"/>
      <c r="D1059" s="48"/>
      <c r="E1059" s="48"/>
      <c r="F1059" s="48"/>
    </row>
    <row r="1060" spans="2:6" s="47" customFormat="1" x14ac:dyDescent="0.2">
      <c r="B1060" s="48"/>
      <c r="C1060" s="48"/>
      <c r="D1060" s="48"/>
      <c r="E1060" s="48"/>
      <c r="F1060" s="48"/>
    </row>
    <row r="1061" spans="2:6" s="47" customFormat="1" x14ac:dyDescent="0.2">
      <c r="B1061" s="48"/>
      <c r="C1061" s="48"/>
      <c r="D1061" s="48"/>
      <c r="E1061" s="48"/>
      <c r="F1061" s="48"/>
    </row>
    <row r="1062" spans="2:6" s="47" customFormat="1" x14ac:dyDescent="0.2">
      <c r="B1062" s="48"/>
      <c r="C1062" s="48"/>
      <c r="D1062" s="48"/>
      <c r="E1062" s="48"/>
      <c r="F1062" s="48"/>
    </row>
    <row r="1063" spans="2:6" s="47" customFormat="1" x14ac:dyDescent="0.2">
      <c r="B1063" s="48"/>
      <c r="C1063" s="48"/>
      <c r="D1063" s="48"/>
      <c r="E1063" s="48"/>
      <c r="F1063" s="48"/>
    </row>
    <row r="1064" spans="2:6" s="47" customFormat="1" x14ac:dyDescent="0.2">
      <c r="B1064" s="48"/>
      <c r="C1064" s="48"/>
      <c r="D1064" s="48"/>
      <c r="E1064" s="48"/>
      <c r="F1064" s="48"/>
    </row>
    <row r="1065" spans="2:6" s="47" customFormat="1" x14ac:dyDescent="0.2">
      <c r="B1065" s="48"/>
      <c r="C1065" s="48"/>
      <c r="D1065" s="48"/>
      <c r="E1065" s="48"/>
      <c r="F1065" s="48"/>
    </row>
    <row r="1066" spans="2:6" s="47" customFormat="1" x14ac:dyDescent="0.2">
      <c r="B1066" s="48"/>
      <c r="C1066" s="48"/>
      <c r="D1066" s="48"/>
      <c r="E1066" s="48"/>
      <c r="F1066" s="48"/>
    </row>
    <row r="1067" spans="2:6" s="47" customFormat="1" x14ac:dyDescent="0.2">
      <c r="B1067" s="48"/>
      <c r="C1067" s="48"/>
      <c r="D1067" s="48"/>
      <c r="E1067" s="48"/>
      <c r="F1067" s="48"/>
    </row>
    <row r="1068" spans="2:6" s="47" customFormat="1" x14ac:dyDescent="0.2">
      <c r="B1068" s="48"/>
      <c r="C1068" s="48"/>
      <c r="D1068" s="48"/>
      <c r="E1068" s="48"/>
      <c r="F1068" s="48"/>
    </row>
    <row r="1069" spans="2:6" s="47" customFormat="1" x14ac:dyDescent="0.2">
      <c r="B1069" s="48"/>
      <c r="C1069" s="48"/>
      <c r="D1069" s="48"/>
      <c r="E1069" s="48"/>
      <c r="F1069" s="48"/>
    </row>
    <row r="1070" spans="2:6" s="47" customFormat="1" x14ac:dyDescent="0.2">
      <c r="B1070" s="48"/>
      <c r="C1070" s="48"/>
      <c r="D1070" s="48"/>
      <c r="E1070" s="48"/>
      <c r="F1070" s="48"/>
    </row>
    <row r="1071" spans="2:6" s="47" customFormat="1" x14ac:dyDescent="0.2">
      <c r="B1071" s="48"/>
      <c r="C1071" s="48"/>
      <c r="D1071" s="48"/>
      <c r="E1071" s="48"/>
      <c r="F1071" s="48"/>
    </row>
    <row r="1072" spans="2:6" s="47" customFormat="1" x14ac:dyDescent="0.2">
      <c r="B1072" s="48"/>
      <c r="C1072" s="48"/>
      <c r="D1072" s="48"/>
      <c r="E1072" s="48"/>
      <c r="F1072" s="48"/>
    </row>
    <row r="1073" spans="2:6" s="47" customFormat="1" x14ac:dyDescent="0.2">
      <c r="B1073" s="48"/>
      <c r="C1073" s="48"/>
      <c r="D1073" s="48"/>
      <c r="E1073" s="48"/>
      <c r="F1073" s="48"/>
    </row>
    <row r="1074" spans="2:6" s="47" customFormat="1" x14ac:dyDescent="0.2">
      <c r="B1074" s="48"/>
      <c r="C1074" s="48"/>
      <c r="D1074" s="48"/>
      <c r="E1074" s="48"/>
      <c r="F1074" s="48"/>
    </row>
    <row r="1075" spans="2:6" s="47" customFormat="1" x14ac:dyDescent="0.2">
      <c r="B1075" s="48"/>
      <c r="C1075" s="48"/>
      <c r="D1075" s="48"/>
      <c r="E1075" s="48"/>
      <c r="F1075" s="48"/>
    </row>
    <row r="1076" spans="2:6" s="47" customFormat="1" x14ac:dyDescent="0.2">
      <c r="B1076" s="48"/>
      <c r="C1076" s="48"/>
      <c r="D1076" s="48"/>
      <c r="E1076" s="48"/>
      <c r="F1076" s="48"/>
    </row>
    <row r="1077" spans="2:6" s="47" customFormat="1" x14ac:dyDescent="0.2">
      <c r="B1077" s="48"/>
      <c r="C1077" s="48"/>
      <c r="D1077" s="48"/>
      <c r="E1077" s="48"/>
      <c r="F1077" s="48"/>
    </row>
    <row r="1078" spans="2:6" s="47" customFormat="1" x14ac:dyDescent="0.2">
      <c r="B1078" s="48"/>
      <c r="C1078" s="48"/>
      <c r="D1078" s="48"/>
      <c r="E1078" s="48"/>
      <c r="F1078" s="48"/>
    </row>
    <row r="1079" spans="2:6" s="47" customFormat="1" x14ac:dyDescent="0.2">
      <c r="B1079" s="48"/>
      <c r="C1079" s="48"/>
      <c r="D1079" s="48"/>
      <c r="E1079" s="48"/>
      <c r="F1079" s="48"/>
    </row>
    <row r="1080" spans="2:6" s="47" customFormat="1" x14ac:dyDescent="0.2">
      <c r="B1080" s="48"/>
      <c r="C1080" s="48"/>
      <c r="D1080" s="48"/>
      <c r="E1080" s="48"/>
      <c r="F1080" s="48"/>
    </row>
    <row r="1081" spans="2:6" s="47" customFormat="1" x14ac:dyDescent="0.2">
      <c r="B1081" s="48"/>
      <c r="C1081" s="48"/>
      <c r="D1081" s="48"/>
      <c r="E1081" s="48"/>
      <c r="F1081" s="48"/>
    </row>
    <row r="1082" spans="2:6" s="47" customFormat="1" x14ac:dyDescent="0.2">
      <c r="B1082" s="48"/>
      <c r="C1082" s="48"/>
      <c r="D1082" s="48"/>
      <c r="E1082" s="48"/>
      <c r="F1082" s="48"/>
    </row>
    <row r="1083" spans="2:6" s="47" customFormat="1" x14ac:dyDescent="0.2">
      <c r="B1083" s="48"/>
      <c r="C1083" s="48"/>
      <c r="D1083" s="48"/>
      <c r="E1083" s="48"/>
      <c r="F1083" s="48"/>
    </row>
    <row r="1084" spans="2:6" s="47" customFormat="1" x14ac:dyDescent="0.2">
      <c r="B1084" s="48"/>
      <c r="C1084" s="48"/>
      <c r="D1084" s="48"/>
      <c r="E1084" s="48"/>
      <c r="F1084" s="48"/>
    </row>
    <row r="1085" spans="2:6" s="47" customFormat="1" x14ac:dyDescent="0.2">
      <c r="B1085" s="48"/>
      <c r="C1085" s="48"/>
      <c r="D1085" s="48"/>
      <c r="E1085" s="48"/>
      <c r="F1085" s="48"/>
    </row>
    <row r="1086" spans="2:6" s="47" customFormat="1" x14ac:dyDescent="0.2">
      <c r="B1086" s="48"/>
      <c r="C1086" s="48"/>
      <c r="D1086" s="48"/>
      <c r="E1086" s="48"/>
      <c r="F1086" s="48"/>
    </row>
    <row r="1087" spans="2:6" s="47" customFormat="1" x14ac:dyDescent="0.2">
      <c r="B1087" s="48"/>
      <c r="C1087" s="48"/>
      <c r="D1087" s="48"/>
      <c r="E1087" s="48"/>
      <c r="F1087" s="48"/>
    </row>
    <row r="1088" spans="2:6" s="47" customFormat="1" x14ac:dyDescent="0.2">
      <c r="B1088" s="48"/>
      <c r="C1088" s="48"/>
      <c r="D1088" s="48"/>
      <c r="E1088" s="48"/>
      <c r="F1088" s="48"/>
    </row>
    <row r="1089" spans="2:6" s="47" customFormat="1" x14ac:dyDescent="0.2">
      <c r="B1089" s="48"/>
      <c r="C1089" s="48"/>
      <c r="D1089" s="48"/>
      <c r="E1089" s="48"/>
      <c r="F1089" s="48"/>
    </row>
    <row r="1090" spans="2:6" s="47" customFormat="1" x14ac:dyDescent="0.2">
      <c r="B1090" s="48"/>
      <c r="C1090" s="48"/>
      <c r="D1090" s="48"/>
      <c r="E1090" s="48"/>
      <c r="F1090" s="48"/>
    </row>
    <row r="1091" spans="2:6" s="47" customFormat="1" x14ac:dyDescent="0.2">
      <c r="B1091" s="48"/>
      <c r="C1091" s="48"/>
      <c r="D1091" s="48"/>
      <c r="E1091" s="48"/>
      <c r="F1091" s="48"/>
    </row>
    <row r="1092" spans="2:6" s="47" customFormat="1" x14ac:dyDescent="0.2">
      <c r="B1092" s="48"/>
      <c r="C1092" s="48"/>
      <c r="D1092" s="48"/>
      <c r="E1092" s="48"/>
      <c r="F1092" s="48"/>
    </row>
    <row r="1093" spans="2:6" s="47" customFormat="1" x14ac:dyDescent="0.2">
      <c r="B1093" s="48"/>
      <c r="C1093" s="48"/>
      <c r="D1093" s="48"/>
      <c r="E1093" s="48"/>
      <c r="F1093" s="48"/>
    </row>
    <row r="1094" spans="2:6" s="47" customFormat="1" x14ac:dyDescent="0.2">
      <c r="B1094" s="48"/>
      <c r="C1094" s="48"/>
      <c r="D1094" s="48"/>
      <c r="E1094" s="48"/>
      <c r="F1094" s="48"/>
    </row>
    <row r="1095" spans="2:6" s="47" customFormat="1" x14ac:dyDescent="0.2">
      <c r="B1095" s="48"/>
      <c r="C1095" s="48"/>
      <c r="D1095" s="48"/>
      <c r="E1095" s="48"/>
      <c r="F1095" s="48"/>
    </row>
    <row r="1096" spans="2:6" s="47" customFormat="1" x14ac:dyDescent="0.2">
      <c r="B1096" s="48"/>
      <c r="C1096" s="48"/>
      <c r="D1096" s="48"/>
      <c r="E1096" s="48"/>
      <c r="F1096" s="48"/>
    </row>
    <row r="1097" spans="2:6" s="47" customFormat="1" x14ac:dyDescent="0.2">
      <c r="B1097" s="48"/>
      <c r="C1097" s="48"/>
      <c r="D1097" s="48"/>
      <c r="E1097" s="48"/>
      <c r="F1097" s="48"/>
    </row>
    <row r="1098" spans="2:6" s="47" customFormat="1" x14ac:dyDescent="0.2">
      <c r="B1098" s="48"/>
      <c r="C1098" s="48"/>
      <c r="D1098" s="48"/>
      <c r="E1098" s="48"/>
      <c r="F1098" s="48"/>
    </row>
    <row r="1099" spans="2:6" s="47" customFormat="1" x14ac:dyDescent="0.2">
      <c r="B1099" s="48"/>
      <c r="C1099" s="48"/>
      <c r="D1099" s="48"/>
      <c r="E1099" s="48"/>
      <c r="F1099" s="48"/>
    </row>
    <row r="1100" spans="2:6" s="47" customFormat="1" x14ac:dyDescent="0.2">
      <c r="B1100" s="48"/>
      <c r="C1100" s="48"/>
      <c r="D1100" s="48"/>
      <c r="E1100" s="48"/>
      <c r="F1100" s="48"/>
    </row>
    <row r="1101" spans="2:6" s="47" customFormat="1" x14ac:dyDescent="0.2">
      <c r="B1101" s="48"/>
      <c r="C1101" s="48"/>
      <c r="D1101" s="48"/>
      <c r="E1101" s="48"/>
      <c r="F1101" s="48"/>
    </row>
    <row r="1102" spans="2:6" s="47" customFormat="1" x14ac:dyDescent="0.2">
      <c r="B1102" s="48"/>
      <c r="C1102" s="48"/>
      <c r="D1102" s="48"/>
      <c r="E1102" s="48"/>
      <c r="F1102" s="48"/>
    </row>
    <row r="1103" spans="2:6" s="47" customFormat="1" x14ac:dyDescent="0.2">
      <c r="B1103" s="48"/>
      <c r="C1103" s="48"/>
      <c r="D1103" s="48"/>
      <c r="E1103" s="48"/>
      <c r="F1103" s="48"/>
    </row>
    <row r="1104" spans="2:6" s="47" customFormat="1" x14ac:dyDescent="0.2">
      <c r="B1104" s="48"/>
      <c r="C1104" s="48"/>
      <c r="D1104" s="48"/>
      <c r="E1104" s="48"/>
      <c r="F1104" s="48"/>
    </row>
    <row r="1105" spans="2:6" s="47" customFormat="1" x14ac:dyDescent="0.2">
      <c r="B1105" s="48"/>
      <c r="C1105" s="48"/>
      <c r="D1105" s="48"/>
      <c r="E1105" s="48"/>
      <c r="F1105" s="48"/>
    </row>
    <row r="1106" spans="2:6" s="47" customFormat="1" x14ac:dyDescent="0.2">
      <c r="B1106" s="48"/>
      <c r="C1106" s="48"/>
      <c r="D1106" s="48"/>
      <c r="E1106" s="48"/>
      <c r="F1106" s="48"/>
    </row>
    <row r="1107" spans="2:6" s="47" customFormat="1" x14ac:dyDescent="0.2">
      <c r="B1107" s="48"/>
      <c r="C1107" s="48"/>
      <c r="D1107" s="48"/>
      <c r="E1107" s="48"/>
      <c r="F1107" s="48"/>
    </row>
    <row r="1108" spans="2:6" s="47" customFormat="1" x14ac:dyDescent="0.2">
      <c r="B1108" s="48"/>
      <c r="C1108" s="48"/>
      <c r="D1108" s="48"/>
      <c r="E1108" s="48"/>
      <c r="F1108" s="48"/>
    </row>
    <row r="1109" spans="2:6" s="47" customFormat="1" x14ac:dyDescent="0.2">
      <c r="B1109" s="48"/>
      <c r="C1109" s="48"/>
      <c r="D1109" s="48"/>
      <c r="E1109" s="48"/>
      <c r="F1109" s="48"/>
    </row>
    <row r="1110" spans="2:6" s="47" customFormat="1" x14ac:dyDescent="0.2">
      <c r="B1110" s="48"/>
      <c r="C1110" s="48"/>
      <c r="D1110" s="48"/>
      <c r="E1110" s="48"/>
      <c r="F1110" s="48"/>
    </row>
    <row r="1111" spans="2:6" s="47" customFormat="1" x14ac:dyDescent="0.2">
      <c r="B1111" s="48"/>
      <c r="C1111" s="48"/>
      <c r="D1111" s="48"/>
      <c r="E1111" s="48"/>
      <c r="F1111" s="48"/>
    </row>
    <row r="1112" spans="2:6" s="47" customFormat="1" x14ac:dyDescent="0.2">
      <c r="B1112" s="48"/>
      <c r="C1112" s="48"/>
      <c r="D1112" s="48"/>
      <c r="E1112" s="48"/>
      <c r="F1112" s="48"/>
    </row>
    <row r="1113" spans="2:6" s="47" customFormat="1" x14ac:dyDescent="0.2">
      <c r="B1113" s="48"/>
      <c r="C1113" s="48"/>
      <c r="D1113" s="48"/>
      <c r="E1113" s="48"/>
      <c r="F1113" s="48"/>
    </row>
    <row r="1114" spans="2:6" s="47" customFormat="1" x14ac:dyDescent="0.2">
      <c r="B1114" s="48"/>
      <c r="C1114" s="48"/>
      <c r="D1114" s="48"/>
      <c r="E1114" s="48"/>
      <c r="F1114" s="48"/>
    </row>
    <row r="1115" spans="2:6" s="47" customFormat="1" x14ac:dyDescent="0.2">
      <c r="B1115" s="48"/>
      <c r="C1115" s="48"/>
      <c r="D1115" s="48"/>
      <c r="E1115" s="48"/>
      <c r="F1115" s="48"/>
    </row>
    <row r="1116" spans="2:6" s="47" customFormat="1" x14ac:dyDescent="0.2">
      <c r="B1116" s="48"/>
      <c r="C1116" s="48"/>
      <c r="D1116" s="48"/>
      <c r="E1116" s="48"/>
      <c r="F1116" s="48"/>
    </row>
    <row r="1117" spans="2:6" s="47" customFormat="1" x14ac:dyDescent="0.2">
      <c r="B1117" s="48"/>
      <c r="C1117" s="48"/>
      <c r="D1117" s="48"/>
      <c r="E1117" s="48"/>
      <c r="F1117" s="48"/>
    </row>
    <row r="1118" spans="2:6" s="47" customFormat="1" x14ac:dyDescent="0.2">
      <c r="B1118" s="48"/>
      <c r="C1118" s="48"/>
      <c r="D1118" s="48"/>
      <c r="E1118" s="48"/>
      <c r="F1118" s="48"/>
    </row>
    <row r="1119" spans="2:6" s="47" customFormat="1" x14ac:dyDescent="0.2">
      <c r="B1119" s="48"/>
      <c r="C1119" s="48"/>
      <c r="D1119" s="48"/>
      <c r="E1119" s="48"/>
      <c r="F1119" s="48"/>
    </row>
    <row r="1120" spans="2:6" s="47" customFormat="1" x14ac:dyDescent="0.2">
      <c r="B1120" s="48"/>
      <c r="C1120" s="48"/>
      <c r="D1120" s="48"/>
      <c r="E1120" s="48"/>
      <c r="F1120" s="48"/>
    </row>
    <row r="1121" spans="2:6" s="47" customFormat="1" x14ac:dyDescent="0.2">
      <c r="B1121" s="48"/>
      <c r="C1121" s="48"/>
      <c r="D1121" s="48"/>
      <c r="E1121" s="48"/>
      <c r="F1121" s="48"/>
    </row>
    <row r="1122" spans="2:6" s="47" customFormat="1" x14ac:dyDescent="0.2">
      <c r="B1122" s="48"/>
      <c r="C1122" s="48"/>
      <c r="D1122" s="48"/>
      <c r="E1122" s="48"/>
      <c r="F1122" s="48"/>
    </row>
    <row r="1123" spans="2:6" s="47" customFormat="1" x14ac:dyDescent="0.2">
      <c r="B1123" s="48"/>
      <c r="C1123" s="48"/>
      <c r="D1123" s="48"/>
      <c r="E1123" s="48"/>
      <c r="F1123" s="48"/>
    </row>
    <row r="1124" spans="2:6" s="47" customFormat="1" x14ac:dyDescent="0.2">
      <c r="B1124" s="48"/>
      <c r="C1124" s="48"/>
      <c r="D1124" s="48"/>
      <c r="E1124" s="48"/>
      <c r="F1124" s="48"/>
    </row>
    <row r="1125" spans="2:6" s="47" customFormat="1" x14ac:dyDescent="0.2">
      <c r="B1125" s="48"/>
      <c r="C1125" s="48"/>
      <c r="D1125" s="48"/>
      <c r="E1125" s="48"/>
      <c r="F1125" s="48"/>
    </row>
    <row r="1126" spans="2:6" s="47" customFormat="1" x14ac:dyDescent="0.2">
      <c r="B1126" s="48"/>
      <c r="C1126" s="48"/>
      <c r="D1126" s="48"/>
      <c r="E1126" s="48"/>
      <c r="F1126" s="48"/>
    </row>
    <row r="1127" spans="2:6" s="47" customFormat="1" x14ac:dyDescent="0.2">
      <c r="B1127" s="48"/>
      <c r="C1127" s="48"/>
      <c r="D1127" s="48"/>
      <c r="E1127" s="48"/>
      <c r="F1127" s="48"/>
    </row>
    <row r="1128" spans="2:6" s="47" customFormat="1" x14ac:dyDescent="0.2">
      <c r="B1128" s="48"/>
      <c r="C1128" s="48"/>
      <c r="D1128" s="48"/>
      <c r="E1128" s="48"/>
      <c r="F1128" s="48"/>
    </row>
    <row r="1129" spans="2:6" s="47" customFormat="1" x14ac:dyDescent="0.2">
      <c r="B1129" s="48"/>
      <c r="C1129" s="48"/>
      <c r="D1129" s="48"/>
      <c r="E1129" s="48"/>
      <c r="F1129" s="48"/>
    </row>
    <row r="1130" spans="2:6" s="47" customFormat="1" x14ac:dyDescent="0.2">
      <c r="B1130" s="48"/>
      <c r="C1130" s="48"/>
      <c r="D1130" s="48"/>
      <c r="E1130" s="48"/>
      <c r="F1130" s="48"/>
    </row>
    <row r="1131" spans="2:6" s="47" customFormat="1" x14ac:dyDescent="0.2">
      <c r="B1131" s="48"/>
      <c r="C1131" s="48"/>
      <c r="D1131" s="48"/>
      <c r="E1131" s="48"/>
      <c r="F1131" s="48"/>
    </row>
    <row r="1132" spans="2:6" s="47" customFormat="1" x14ac:dyDescent="0.2">
      <c r="B1132" s="48"/>
      <c r="C1132" s="48"/>
      <c r="D1132" s="48"/>
      <c r="E1132" s="48"/>
      <c r="F1132" s="48"/>
    </row>
    <row r="1133" spans="2:6" s="47" customFormat="1" x14ac:dyDescent="0.2">
      <c r="B1133" s="48"/>
      <c r="C1133" s="48"/>
      <c r="D1133" s="48"/>
      <c r="E1133" s="48"/>
      <c r="F1133" s="48"/>
    </row>
    <row r="1134" spans="2:6" s="47" customFormat="1" x14ac:dyDescent="0.2">
      <c r="B1134" s="48"/>
      <c r="C1134" s="48"/>
      <c r="D1134" s="48"/>
      <c r="E1134" s="48"/>
      <c r="F1134" s="48"/>
    </row>
    <row r="1135" spans="2:6" s="47" customFormat="1" x14ac:dyDescent="0.2">
      <c r="B1135" s="48"/>
      <c r="C1135" s="48"/>
      <c r="D1135" s="48"/>
      <c r="E1135" s="48"/>
      <c r="F1135" s="48"/>
    </row>
    <row r="1136" spans="2:6" s="47" customFormat="1" x14ac:dyDescent="0.2">
      <c r="B1136" s="48"/>
      <c r="C1136" s="48"/>
      <c r="D1136" s="48"/>
      <c r="E1136" s="48"/>
      <c r="F1136" s="48"/>
    </row>
    <row r="1137" spans="2:6" s="47" customFormat="1" x14ac:dyDescent="0.2">
      <c r="B1137" s="48"/>
      <c r="C1137" s="48"/>
      <c r="D1137" s="48"/>
      <c r="E1137" s="48"/>
      <c r="F1137" s="48"/>
    </row>
    <row r="1138" spans="2:6" s="47" customFormat="1" x14ac:dyDescent="0.2">
      <c r="B1138" s="48"/>
      <c r="C1138" s="48"/>
      <c r="D1138" s="48"/>
      <c r="E1138" s="48"/>
      <c r="F1138" s="48"/>
    </row>
    <row r="1139" spans="2:6" s="47" customFormat="1" x14ac:dyDescent="0.2">
      <c r="B1139" s="48"/>
      <c r="C1139" s="48"/>
      <c r="D1139" s="48"/>
      <c r="E1139" s="48"/>
      <c r="F1139" s="48"/>
    </row>
    <row r="1140" spans="2:6" s="47" customFormat="1" x14ac:dyDescent="0.2">
      <c r="B1140" s="48"/>
      <c r="C1140" s="48"/>
      <c r="D1140" s="48"/>
      <c r="E1140" s="48"/>
      <c r="F1140" s="48"/>
    </row>
    <row r="1141" spans="2:6" s="47" customFormat="1" x14ac:dyDescent="0.2">
      <c r="B1141" s="48"/>
      <c r="C1141" s="48"/>
      <c r="D1141" s="48"/>
      <c r="E1141" s="48"/>
      <c r="F1141" s="48"/>
    </row>
    <row r="1142" spans="2:6" s="47" customFormat="1" x14ac:dyDescent="0.2">
      <c r="B1142" s="48"/>
      <c r="C1142" s="48"/>
      <c r="D1142" s="48"/>
      <c r="E1142" s="48"/>
      <c r="F1142" s="48"/>
    </row>
    <row r="1143" spans="2:6" s="47" customFormat="1" x14ac:dyDescent="0.2">
      <c r="B1143" s="48"/>
      <c r="C1143" s="48"/>
      <c r="D1143" s="48"/>
      <c r="E1143" s="48"/>
      <c r="F1143" s="48"/>
    </row>
    <row r="1144" spans="2:6" s="47" customFormat="1" x14ac:dyDescent="0.2">
      <c r="B1144" s="48"/>
      <c r="C1144" s="48"/>
      <c r="D1144" s="48"/>
      <c r="E1144" s="48"/>
      <c r="F1144" s="48"/>
    </row>
    <row r="1145" spans="2:6" s="47" customFormat="1" x14ac:dyDescent="0.2">
      <c r="B1145" s="48"/>
      <c r="C1145" s="48"/>
      <c r="D1145" s="48"/>
      <c r="E1145" s="48"/>
      <c r="F1145" s="48"/>
    </row>
    <row r="1146" spans="2:6" s="47" customFormat="1" x14ac:dyDescent="0.2">
      <c r="B1146" s="48"/>
      <c r="C1146" s="48"/>
      <c r="D1146" s="48"/>
      <c r="E1146" s="48"/>
      <c r="F1146" s="48"/>
    </row>
    <row r="1147" spans="2:6" s="47" customFormat="1" x14ac:dyDescent="0.2">
      <c r="B1147" s="48"/>
      <c r="C1147" s="48"/>
      <c r="D1147" s="48"/>
      <c r="E1147" s="48"/>
      <c r="F1147" s="48"/>
    </row>
    <row r="1148" spans="2:6" s="47" customFormat="1" x14ac:dyDescent="0.2">
      <c r="B1148" s="48"/>
      <c r="C1148" s="48"/>
      <c r="D1148" s="48"/>
      <c r="E1148" s="48"/>
      <c r="F1148" s="48"/>
    </row>
    <row r="1149" spans="2:6" s="47" customFormat="1" x14ac:dyDescent="0.2">
      <c r="B1149" s="48"/>
      <c r="C1149" s="48"/>
      <c r="D1149" s="48"/>
      <c r="E1149" s="48"/>
      <c r="F1149" s="48"/>
    </row>
    <row r="1150" spans="2:6" s="47" customFormat="1" x14ac:dyDescent="0.2">
      <c r="B1150" s="48"/>
      <c r="C1150" s="48"/>
      <c r="D1150" s="48"/>
      <c r="E1150" s="48"/>
      <c r="F1150" s="48"/>
    </row>
    <row r="1151" spans="2:6" s="47" customFormat="1" x14ac:dyDescent="0.2">
      <c r="B1151" s="48"/>
      <c r="C1151" s="48"/>
      <c r="D1151" s="48"/>
      <c r="E1151" s="48"/>
      <c r="F1151" s="48"/>
    </row>
    <row r="1152" spans="2:6" s="47" customFormat="1" x14ac:dyDescent="0.2">
      <c r="B1152" s="48"/>
      <c r="C1152" s="48"/>
      <c r="D1152" s="48"/>
      <c r="E1152" s="48"/>
      <c r="F1152" s="48"/>
    </row>
    <row r="1153" spans="2:6" s="47" customFormat="1" x14ac:dyDescent="0.2">
      <c r="B1153" s="48"/>
      <c r="C1153" s="48"/>
      <c r="D1153" s="48"/>
      <c r="E1153" s="48"/>
      <c r="F1153" s="48"/>
    </row>
    <row r="1154" spans="2:6" s="47" customFormat="1" x14ac:dyDescent="0.2">
      <c r="B1154" s="48"/>
      <c r="C1154" s="48"/>
      <c r="D1154" s="48"/>
      <c r="E1154" s="48"/>
      <c r="F1154" s="48"/>
    </row>
    <row r="1155" spans="2:6" s="47" customFormat="1" x14ac:dyDescent="0.2">
      <c r="B1155" s="48"/>
      <c r="C1155" s="48"/>
      <c r="D1155" s="48"/>
      <c r="E1155" s="48"/>
      <c r="F1155" s="48"/>
    </row>
    <row r="1156" spans="2:6" s="47" customFormat="1" x14ac:dyDescent="0.2">
      <c r="B1156" s="48"/>
      <c r="C1156" s="48"/>
      <c r="D1156" s="48"/>
      <c r="E1156" s="48"/>
      <c r="F1156" s="48"/>
    </row>
    <row r="1157" spans="2:6" s="47" customFormat="1" x14ac:dyDescent="0.2">
      <c r="B1157" s="48"/>
      <c r="C1157" s="48"/>
      <c r="D1157" s="48"/>
      <c r="E1157" s="48"/>
      <c r="F1157" s="48"/>
    </row>
    <row r="1158" spans="2:6" s="47" customFormat="1" x14ac:dyDescent="0.2">
      <c r="B1158" s="48"/>
      <c r="C1158" s="48"/>
      <c r="D1158" s="48"/>
      <c r="E1158" s="48"/>
      <c r="F1158" s="48"/>
    </row>
    <row r="1159" spans="2:6" s="47" customFormat="1" x14ac:dyDescent="0.2">
      <c r="B1159" s="48"/>
      <c r="C1159" s="48"/>
      <c r="D1159" s="48"/>
      <c r="E1159" s="48"/>
      <c r="F1159" s="48"/>
    </row>
    <row r="1160" spans="2:6" s="47" customFormat="1" x14ac:dyDescent="0.2">
      <c r="B1160" s="48"/>
      <c r="C1160" s="48"/>
      <c r="D1160" s="48"/>
      <c r="E1160" s="48"/>
      <c r="F1160" s="48"/>
    </row>
    <row r="1161" spans="2:6" s="47" customFormat="1" x14ac:dyDescent="0.2">
      <c r="B1161" s="48"/>
      <c r="C1161" s="48"/>
      <c r="D1161" s="48"/>
      <c r="E1161" s="48"/>
      <c r="F1161" s="48"/>
    </row>
    <row r="1162" spans="2:6" s="47" customFormat="1" x14ac:dyDescent="0.2">
      <c r="B1162" s="48"/>
      <c r="C1162" s="48"/>
      <c r="D1162" s="48"/>
      <c r="E1162" s="48"/>
      <c r="F1162" s="48"/>
    </row>
    <row r="1163" spans="2:6" s="47" customFormat="1" x14ac:dyDescent="0.2">
      <c r="B1163" s="48"/>
      <c r="C1163" s="48"/>
      <c r="D1163" s="48"/>
      <c r="E1163" s="48"/>
      <c r="F1163" s="48"/>
    </row>
    <row r="1164" spans="2:6" s="47" customFormat="1" x14ac:dyDescent="0.2">
      <c r="B1164" s="48"/>
      <c r="C1164" s="48"/>
      <c r="D1164" s="48"/>
      <c r="E1164" s="48"/>
      <c r="F1164" s="48"/>
    </row>
    <row r="1165" spans="2:6" s="47" customFormat="1" x14ac:dyDescent="0.2">
      <c r="B1165" s="48"/>
      <c r="C1165" s="48"/>
      <c r="D1165" s="48"/>
      <c r="E1165" s="48"/>
      <c r="F1165" s="48"/>
    </row>
    <row r="1166" spans="2:6" s="47" customFormat="1" x14ac:dyDescent="0.2">
      <c r="B1166" s="48"/>
      <c r="C1166" s="48"/>
      <c r="D1166" s="48"/>
      <c r="E1166" s="48"/>
      <c r="F1166" s="48"/>
    </row>
    <row r="1167" spans="2:6" s="47" customFormat="1" x14ac:dyDescent="0.2">
      <c r="B1167" s="48"/>
      <c r="C1167" s="48"/>
      <c r="D1167" s="48"/>
      <c r="E1167" s="48"/>
      <c r="F1167" s="48"/>
    </row>
    <row r="1168" spans="2:6" s="47" customFormat="1" x14ac:dyDescent="0.2">
      <c r="B1168" s="48"/>
      <c r="C1168" s="48"/>
      <c r="D1168" s="48"/>
      <c r="E1168" s="48"/>
      <c r="F1168" s="48"/>
    </row>
    <row r="1169" spans="2:6" s="47" customFormat="1" x14ac:dyDescent="0.2">
      <c r="B1169" s="48"/>
      <c r="C1169" s="48"/>
      <c r="D1169" s="48"/>
      <c r="E1169" s="48"/>
      <c r="F1169" s="48"/>
    </row>
    <row r="1170" spans="2:6" s="47" customFormat="1" x14ac:dyDescent="0.2">
      <c r="B1170" s="48"/>
      <c r="C1170" s="48"/>
      <c r="D1170" s="48"/>
      <c r="E1170" s="48"/>
      <c r="F1170" s="48"/>
    </row>
    <row r="1171" spans="2:6" s="47" customFormat="1" x14ac:dyDescent="0.2">
      <c r="B1171" s="48"/>
      <c r="C1171" s="48"/>
      <c r="D1171" s="48"/>
      <c r="E1171" s="48"/>
      <c r="F1171" s="48"/>
    </row>
    <row r="1172" spans="2:6" s="47" customFormat="1" x14ac:dyDescent="0.2">
      <c r="B1172" s="48"/>
      <c r="C1172" s="48"/>
      <c r="D1172" s="48"/>
      <c r="E1172" s="48"/>
      <c r="F1172" s="48"/>
    </row>
    <row r="1173" spans="2:6" s="47" customFormat="1" x14ac:dyDescent="0.2">
      <c r="B1173" s="48"/>
      <c r="C1173" s="48"/>
      <c r="D1173" s="48"/>
      <c r="E1173" s="48"/>
      <c r="F1173" s="48"/>
    </row>
    <row r="1174" spans="2:6" s="47" customFormat="1" x14ac:dyDescent="0.2">
      <c r="B1174" s="48"/>
      <c r="C1174" s="48"/>
      <c r="D1174" s="48"/>
      <c r="E1174" s="48"/>
      <c r="F1174" s="48"/>
    </row>
    <row r="1175" spans="2:6" s="47" customFormat="1" x14ac:dyDescent="0.2">
      <c r="B1175" s="48"/>
      <c r="C1175" s="48"/>
      <c r="D1175" s="48"/>
      <c r="E1175" s="48"/>
      <c r="F1175" s="48"/>
    </row>
    <row r="1176" spans="2:6" s="47" customFormat="1" x14ac:dyDescent="0.2">
      <c r="B1176" s="48"/>
      <c r="C1176" s="48"/>
      <c r="D1176" s="48"/>
      <c r="E1176" s="48"/>
      <c r="F1176" s="48"/>
    </row>
    <row r="1177" spans="2:6" s="47" customFormat="1" x14ac:dyDescent="0.2">
      <c r="B1177" s="48"/>
      <c r="C1177" s="48"/>
      <c r="D1177" s="48"/>
      <c r="E1177" s="48"/>
      <c r="F1177" s="48"/>
    </row>
    <row r="1178" spans="2:6" s="47" customFormat="1" x14ac:dyDescent="0.2">
      <c r="B1178" s="48"/>
      <c r="C1178" s="48"/>
      <c r="D1178" s="48"/>
      <c r="E1178" s="48"/>
      <c r="F1178" s="48"/>
    </row>
    <row r="1179" spans="2:6" s="47" customFormat="1" x14ac:dyDescent="0.2">
      <c r="B1179" s="48"/>
      <c r="C1179" s="48"/>
      <c r="D1179" s="48"/>
      <c r="E1179" s="48"/>
      <c r="F1179" s="48"/>
    </row>
    <row r="1180" spans="2:6" s="47" customFormat="1" x14ac:dyDescent="0.2">
      <c r="B1180" s="48"/>
      <c r="C1180" s="48"/>
      <c r="D1180" s="48"/>
      <c r="E1180" s="48"/>
      <c r="F1180" s="48"/>
    </row>
    <row r="1181" spans="2:6" s="47" customFormat="1" x14ac:dyDescent="0.2">
      <c r="B1181" s="48"/>
      <c r="C1181" s="48"/>
      <c r="D1181" s="48"/>
      <c r="E1181" s="48"/>
      <c r="F1181" s="48"/>
    </row>
    <row r="1182" spans="2:6" s="47" customFormat="1" x14ac:dyDescent="0.2">
      <c r="B1182" s="48"/>
      <c r="C1182" s="48"/>
      <c r="D1182" s="48"/>
      <c r="E1182" s="48"/>
      <c r="F1182" s="48"/>
    </row>
    <row r="1183" spans="2:6" s="47" customFormat="1" x14ac:dyDescent="0.2">
      <c r="B1183" s="48"/>
      <c r="C1183" s="48"/>
      <c r="D1183" s="48"/>
      <c r="E1183" s="48"/>
      <c r="F1183" s="48"/>
    </row>
    <row r="1184" spans="2:6" s="47" customFormat="1" x14ac:dyDescent="0.2">
      <c r="B1184" s="48"/>
      <c r="C1184" s="48"/>
      <c r="D1184" s="48"/>
      <c r="E1184" s="48"/>
      <c r="F1184" s="48"/>
    </row>
    <row r="1185" spans="2:6" s="47" customFormat="1" x14ac:dyDescent="0.2">
      <c r="B1185" s="48"/>
      <c r="C1185" s="48"/>
      <c r="D1185" s="48"/>
      <c r="E1185" s="48"/>
      <c r="F1185" s="48"/>
    </row>
    <row r="1186" spans="2:6" s="47" customFormat="1" x14ac:dyDescent="0.2">
      <c r="B1186" s="48"/>
      <c r="C1186" s="48"/>
      <c r="D1186" s="48"/>
      <c r="E1186" s="48"/>
      <c r="F1186" s="48"/>
    </row>
    <row r="1187" spans="2:6" s="47" customFormat="1" x14ac:dyDescent="0.2">
      <c r="B1187" s="48"/>
      <c r="C1187" s="48"/>
      <c r="D1187" s="48"/>
      <c r="E1187" s="48"/>
      <c r="F1187" s="48"/>
    </row>
    <row r="1188" spans="2:6" s="47" customFormat="1" x14ac:dyDescent="0.2">
      <c r="B1188" s="48"/>
      <c r="C1188" s="48"/>
      <c r="D1188" s="48"/>
      <c r="E1188" s="48"/>
      <c r="F1188" s="48"/>
    </row>
    <row r="1189" spans="2:6" s="47" customFormat="1" x14ac:dyDescent="0.2">
      <c r="B1189" s="48"/>
      <c r="C1189" s="48"/>
      <c r="D1189" s="48"/>
      <c r="E1189" s="48"/>
      <c r="F1189" s="48"/>
    </row>
    <row r="1190" spans="2:6" s="47" customFormat="1" x14ac:dyDescent="0.2">
      <c r="B1190" s="48"/>
      <c r="C1190" s="48"/>
      <c r="D1190" s="48"/>
      <c r="E1190" s="48"/>
      <c r="F1190" s="48"/>
    </row>
    <row r="1191" spans="2:6" s="47" customFormat="1" x14ac:dyDescent="0.2">
      <c r="B1191" s="48"/>
      <c r="C1191" s="48"/>
      <c r="D1191" s="48"/>
      <c r="E1191" s="48"/>
      <c r="F1191" s="48"/>
    </row>
    <row r="1192" spans="2:6" s="47" customFormat="1" x14ac:dyDescent="0.2">
      <c r="B1192" s="48"/>
      <c r="C1192" s="48"/>
      <c r="D1192" s="48"/>
      <c r="E1192" s="48"/>
      <c r="F1192" s="48"/>
    </row>
    <row r="1193" spans="2:6" s="47" customFormat="1" x14ac:dyDescent="0.2">
      <c r="B1193" s="48"/>
      <c r="C1193" s="48"/>
      <c r="D1193" s="48"/>
      <c r="E1193" s="48"/>
      <c r="F1193" s="48"/>
    </row>
    <row r="1194" spans="2:6" s="47" customFormat="1" x14ac:dyDescent="0.2">
      <c r="B1194" s="48"/>
      <c r="C1194" s="48"/>
      <c r="D1194" s="48"/>
      <c r="E1194" s="48"/>
      <c r="F1194" s="48"/>
    </row>
    <row r="1195" spans="2:6" s="47" customFormat="1" x14ac:dyDescent="0.2">
      <c r="B1195" s="48"/>
      <c r="C1195" s="48"/>
      <c r="D1195" s="48"/>
      <c r="E1195" s="48"/>
      <c r="F1195" s="48"/>
    </row>
    <row r="1196" spans="2:6" s="47" customFormat="1" x14ac:dyDescent="0.2">
      <c r="B1196" s="48"/>
      <c r="C1196" s="48"/>
      <c r="D1196" s="48"/>
      <c r="E1196" s="48"/>
      <c r="F1196" s="48"/>
    </row>
    <row r="1197" spans="2:6" s="47" customFormat="1" x14ac:dyDescent="0.2">
      <c r="B1197" s="48"/>
      <c r="C1197" s="48"/>
      <c r="D1197" s="48"/>
      <c r="E1197" s="48"/>
      <c r="F1197" s="48"/>
    </row>
    <row r="1198" spans="2:6" s="47" customFormat="1" x14ac:dyDescent="0.2">
      <c r="B1198" s="48"/>
      <c r="C1198" s="48"/>
      <c r="D1198" s="48"/>
      <c r="E1198" s="48"/>
      <c r="F1198" s="48"/>
    </row>
    <row r="1199" spans="2:6" s="47" customFormat="1" x14ac:dyDescent="0.2">
      <c r="B1199" s="48"/>
      <c r="C1199" s="48"/>
      <c r="D1199" s="48"/>
      <c r="E1199" s="48"/>
      <c r="F1199" s="48"/>
    </row>
    <row r="1200" spans="2:6" s="47" customFormat="1" x14ac:dyDescent="0.2">
      <c r="B1200" s="48"/>
      <c r="C1200" s="48"/>
      <c r="D1200" s="48"/>
      <c r="E1200" s="48"/>
      <c r="F1200" s="48"/>
    </row>
    <row r="1201" spans="2:6" s="47" customFormat="1" x14ac:dyDescent="0.2">
      <c r="B1201" s="48"/>
      <c r="C1201" s="48"/>
      <c r="D1201" s="48"/>
      <c r="E1201" s="48"/>
      <c r="F1201" s="48"/>
    </row>
    <row r="1202" spans="2:6" s="47" customFormat="1" x14ac:dyDescent="0.2">
      <c r="B1202" s="48"/>
      <c r="C1202" s="48"/>
      <c r="D1202" s="48"/>
      <c r="E1202" s="48"/>
      <c r="F1202" s="48"/>
    </row>
    <row r="1203" spans="2:6" s="47" customFormat="1" x14ac:dyDescent="0.2">
      <c r="B1203" s="48"/>
      <c r="C1203" s="48"/>
      <c r="D1203" s="48"/>
      <c r="E1203" s="48"/>
      <c r="F1203" s="48"/>
    </row>
    <row r="1204" spans="2:6" s="47" customFormat="1" x14ac:dyDescent="0.2">
      <c r="B1204" s="48"/>
      <c r="C1204" s="48"/>
      <c r="D1204" s="48"/>
      <c r="E1204" s="48"/>
      <c r="F1204" s="48"/>
    </row>
    <row r="1205" spans="2:6" s="47" customFormat="1" x14ac:dyDescent="0.2">
      <c r="B1205" s="48"/>
      <c r="C1205" s="48"/>
      <c r="D1205" s="48"/>
      <c r="E1205" s="48"/>
      <c r="F1205" s="48"/>
    </row>
    <row r="1206" spans="2:6" s="47" customFormat="1" x14ac:dyDescent="0.2">
      <c r="B1206" s="48"/>
      <c r="C1206" s="48"/>
      <c r="D1206" s="48"/>
      <c r="E1206" s="48"/>
      <c r="F1206" s="48"/>
    </row>
    <row r="1207" spans="2:6" s="47" customFormat="1" x14ac:dyDescent="0.2">
      <c r="B1207" s="48"/>
      <c r="C1207" s="48"/>
      <c r="D1207" s="48"/>
      <c r="E1207" s="48"/>
      <c r="F1207" s="48"/>
    </row>
    <row r="1208" spans="2:6" s="47" customFormat="1" x14ac:dyDescent="0.2">
      <c r="B1208" s="48"/>
      <c r="C1208" s="48"/>
      <c r="D1208" s="48"/>
      <c r="E1208" s="48"/>
      <c r="F1208" s="48"/>
    </row>
    <row r="1209" spans="2:6" s="47" customFormat="1" x14ac:dyDescent="0.2">
      <c r="B1209" s="48"/>
      <c r="C1209" s="48"/>
      <c r="D1209" s="48"/>
      <c r="E1209" s="48"/>
      <c r="F1209" s="48"/>
    </row>
    <row r="1210" spans="2:6" s="47" customFormat="1" x14ac:dyDescent="0.2">
      <c r="B1210" s="48"/>
      <c r="C1210" s="48"/>
      <c r="D1210" s="48"/>
      <c r="E1210" s="48"/>
      <c r="F1210" s="48"/>
    </row>
    <row r="1211" spans="2:6" s="47" customFormat="1" x14ac:dyDescent="0.2">
      <c r="B1211" s="48"/>
      <c r="C1211" s="48"/>
      <c r="D1211" s="48"/>
      <c r="E1211" s="48"/>
      <c r="F1211" s="48"/>
    </row>
    <row r="1212" spans="2:6" s="47" customFormat="1" x14ac:dyDescent="0.2">
      <c r="B1212" s="48"/>
      <c r="C1212" s="48"/>
      <c r="D1212" s="48"/>
      <c r="E1212" s="48"/>
      <c r="F1212" s="48"/>
    </row>
    <row r="1213" spans="2:6" s="47" customFormat="1" x14ac:dyDescent="0.2">
      <c r="B1213" s="48"/>
      <c r="C1213" s="48"/>
      <c r="D1213" s="48"/>
      <c r="E1213" s="48"/>
      <c r="F1213" s="48"/>
    </row>
    <row r="1214" spans="2:6" s="47" customFormat="1" x14ac:dyDescent="0.2">
      <c r="B1214" s="48"/>
      <c r="C1214" s="48"/>
      <c r="D1214" s="48"/>
      <c r="E1214" s="48"/>
      <c r="F1214" s="48"/>
    </row>
    <row r="1215" spans="2:6" s="47" customFormat="1" x14ac:dyDescent="0.2">
      <c r="B1215" s="48"/>
      <c r="C1215" s="48"/>
      <c r="D1215" s="48"/>
      <c r="E1215" s="48"/>
      <c r="F1215" s="48"/>
    </row>
    <row r="1216" spans="2:6" s="47" customFormat="1" x14ac:dyDescent="0.2">
      <c r="B1216" s="48"/>
      <c r="C1216" s="48"/>
      <c r="D1216" s="48"/>
      <c r="E1216" s="48"/>
      <c r="F1216" s="48"/>
    </row>
    <row r="1217" spans="2:6" s="47" customFormat="1" x14ac:dyDescent="0.2">
      <c r="B1217" s="48"/>
      <c r="C1217" s="48"/>
      <c r="D1217" s="48"/>
      <c r="E1217" s="48"/>
      <c r="F1217" s="48"/>
    </row>
    <row r="1218" spans="2:6" s="47" customFormat="1" x14ac:dyDescent="0.2">
      <c r="B1218" s="48"/>
      <c r="C1218" s="48"/>
      <c r="D1218" s="48"/>
      <c r="E1218" s="48"/>
      <c r="F1218" s="48"/>
    </row>
    <row r="1219" spans="2:6" s="47" customFormat="1" x14ac:dyDescent="0.2">
      <c r="B1219" s="48"/>
      <c r="C1219" s="48"/>
      <c r="D1219" s="48"/>
      <c r="E1219" s="48"/>
      <c r="F1219" s="48"/>
    </row>
    <row r="1220" spans="2:6" s="47" customFormat="1" x14ac:dyDescent="0.2">
      <c r="B1220" s="48"/>
      <c r="C1220" s="48"/>
      <c r="D1220" s="48"/>
      <c r="E1220" s="48"/>
      <c r="F1220" s="48"/>
    </row>
    <row r="1221" spans="2:6" s="47" customFormat="1" x14ac:dyDescent="0.2">
      <c r="B1221" s="48"/>
      <c r="C1221" s="48"/>
      <c r="D1221" s="48"/>
      <c r="E1221" s="48"/>
      <c r="F1221" s="48"/>
    </row>
    <row r="1222" spans="2:6" s="47" customFormat="1" x14ac:dyDescent="0.2">
      <c r="B1222" s="48"/>
      <c r="C1222" s="48"/>
      <c r="D1222" s="48"/>
      <c r="E1222" s="48"/>
      <c r="F1222" s="48"/>
    </row>
    <row r="1223" spans="2:6" s="47" customFormat="1" x14ac:dyDescent="0.2">
      <c r="B1223" s="48"/>
      <c r="C1223" s="48"/>
      <c r="D1223" s="48"/>
      <c r="E1223" s="48"/>
      <c r="F1223" s="48"/>
    </row>
    <row r="1224" spans="2:6" s="47" customFormat="1" x14ac:dyDescent="0.2">
      <c r="B1224" s="48"/>
      <c r="C1224" s="48"/>
      <c r="D1224" s="48"/>
      <c r="E1224" s="48"/>
      <c r="F1224" s="48"/>
    </row>
    <row r="1225" spans="2:6" s="47" customFormat="1" x14ac:dyDescent="0.2">
      <c r="B1225" s="48"/>
      <c r="C1225" s="48"/>
      <c r="D1225" s="48"/>
      <c r="E1225" s="48"/>
      <c r="F1225" s="48"/>
    </row>
    <row r="1226" spans="2:6" s="47" customFormat="1" x14ac:dyDescent="0.2">
      <c r="B1226" s="48"/>
      <c r="C1226" s="48"/>
      <c r="D1226" s="48"/>
      <c r="E1226" s="48"/>
      <c r="F1226" s="48"/>
    </row>
    <row r="1227" spans="2:6" s="47" customFormat="1" x14ac:dyDescent="0.2">
      <c r="B1227" s="48"/>
      <c r="C1227" s="48"/>
      <c r="D1227" s="48"/>
      <c r="E1227" s="48"/>
      <c r="F1227" s="48"/>
    </row>
    <row r="1228" spans="2:6" s="47" customFormat="1" x14ac:dyDescent="0.2">
      <c r="B1228" s="48"/>
      <c r="C1228" s="48"/>
      <c r="D1228" s="48"/>
      <c r="E1228" s="48"/>
      <c r="F1228" s="48"/>
    </row>
    <row r="1229" spans="2:6" s="47" customFormat="1" x14ac:dyDescent="0.2">
      <c r="B1229" s="48"/>
      <c r="C1229" s="48"/>
      <c r="D1229" s="48"/>
      <c r="E1229" s="48"/>
      <c r="F1229" s="48"/>
    </row>
    <row r="1230" spans="2:6" s="47" customFormat="1" x14ac:dyDescent="0.2">
      <c r="B1230" s="48"/>
      <c r="C1230" s="48"/>
      <c r="D1230" s="48"/>
      <c r="E1230" s="48"/>
      <c r="F1230" s="48"/>
    </row>
    <row r="1231" spans="2:6" s="47" customFormat="1" x14ac:dyDescent="0.2">
      <c r="B1231" s="48"/>
      <c r="C1231" s="48"/>
      <c r="D1231" s="48"/>
      <c r="E1231" s="48"/>
      <c r="F1231" s="48"/>
    </row>
    <row r="1232" spans="2:6" s="47" customFormat="1" x14ac:dyDescent="0.2">
      <c r="B1232" s="48"/>
      <c r="C1232" s="48"/>
      <c r="D1232" s="48"/>
      <c r="E1232" s="48"/>
      <c r="F1232" s="48"/>
    </row>
    <row r="1233" spans="2:6" s="47" customFormat="1" x14ac:dyDescent="0.2">
      <c r="B1233" s="48"/>
      <c r="C1233" s="48"/>
      <c r="D1233" s="48"/>
      <c r="E1233" s="48"/>
      <c r="F1233" s="48"/>
    </row>
    <row r="1234" spans="2:6" s="47" customFormat="1" x14ac:dyDescent="0.2">
      <c r="B1234" s="48"/>
      <c r="C1234" s="48"/>
      <c r="D1234" s="48"/>
      <c r="E1234" s="48"/>
      <c r="F1234" s="48"/>
    </row>
    <row r="1235" spans="2:6" s="47" customFormat="1" x14ac:dyDescent="0.2">
      <c r="B1235" s="48"/>
      <c r="C1235" s="48"/>
      <c r="D1235" s="48"/>
      <c r="E1235" s="48"/>
      <c r="F1235" s="48"/>
    </row>
    <row r="1236" spans="2:6" s="47" customFormat="1" x14ac:dyDescent="0.2">
      <c r="B1236" s="48"/>
      <c r="C1236" s="48"/>
      <c r="D1236" s="48"/>
      <c r="E1236" s="48"/>
      <c r="F1236" s="48"/>
    </row>
    <row r="1237" spans="2:6" s="47" customFormat="1" x14ac:dyDescent="0.2">
      <c r="B1237" s="48"/>
      <c r="C1237" s="48"/>
      <c r="D1237" s="48"/>
      <c r="E1237" s="48"/>
      <c r="F1237" s="48"/>
    </row>
    <row r="1238" spans="2:6" s="47" customFormat="1" x14ac:dyDescent="0.2">
      <c r="B1238" s="48"/>
      <c r="C1238" s="48"/>
      <c r="D1238" s="48"/>
      <c r="E1238" s="48"/>
      <c r="F1238" s="48"/>
    </row>
    <row r="1239" spans="2:6" s="47" customFormat="1" x14ac:dyDescent="0.2">
      <c r="B1239" s="48"/>
      <c r="C1239" s="48"/>
      <c r="D1239" s="48"/>
      <c r="E1239" s="48"/>
      <c r="F1239" s="48"/>
    </row>
    <row r="1240" spans="2:6" s="47" customFormat="1" x14ac:dyDescent="0.2">
      <c r="B1240" s="48"/>
      <c r="C1240" s="48"/>
      <c r="D1240" s="48"/>
      <c r="E1240" s="48"/>
      <c r="F1240" s="48"/>
    </row>
    <row r="1241" spans="2:6" s="47" customFormat="1" x14ac:dyDescent="0.2">
      <c r="B1241" s="48"/>
      <c r="C1241" s="48"/>
      <c r="D1241" s="48"/>
      <c r="E1241" s="48"/>
      <c r="F1241" s="48"/>
    </row>
    <row r="1242" spans="2:6" s="47" customFormat="1" x14ac:dyDescent="0.2">
      <c r="B1242" s="48"/>
      <c r="C1242" s="48"/>
      <c r="D1242" s="48"/>
      <c r="E1242" s="48"/>
      <c r="F1242" s="48"/>
    </row>
    <row r="1243" spans="2:6" s="47" customFormat="1" x14ac:dyDescent="0.2">
      <c r="B1243" s="48"/>
      <c r="C1243" s="48"/>
      <c r="D1243" s="48"/>
      <c r="E1243" s="48"/>
      <c r="F1243" s="48"/>
    </row>
    <row r="1244" spans="2:6" s="47" customFormat="1" x14ac:dyDescent="0.2">
      <c r="B1244" s="48"/>
      <c r="C1244" s="48"/>
      <c r="D1244" s="48"/>
      <c r="E1244" s="48"/>
      <c r="F1244" s="48"/>
    </row>
    <row r="1245" spans="2:6" s="47" customFormat="1" x14ac:dyDescent="0.2">
      <c r="B1245" s="48"/>
      <c r="C1245" s="48"/>
      <c r="D1245" s="48"/>
      <c r="E1245" s="48"/>
      <c r="F1245" s="48"/>
    </row>
    <row r="1246" spans="2:6" s="47" customFormat="1" x14ac:dyDescent="0.2">
      <c r="B1246" s="48"/>
      <c r="C1246" s="48"/>
      <c r="D1246" s="48"/>
      <c r="E1246" s="48"/>
      <c r="F1246" s="48"/>
    </row>
    <row r="1247" spans="2:6" s="47" customFormat="1" x14ac:dyDescent="0.2">
      <c r="B1247" s="48"/>
      <c r="C1247" s="48"/>
      <c r="D1247" s="48"/>
      <c r="E1247" s="48"/>
      <c r="F1247" s="48"/>
    </row>
    <row r="1248" spans="2:6" s="47" customFormat="1" x14ac:dyDescent="0.2">
      <c r="B1248" s="48"/>
      <c r="C1248" s="48"/>
      <c r="D1248" s="48"/>
      <c r="E1248" s="48"/>
      <c r="F1248" s="48"/>
    </row>
    <row r="1249" spans="2:6" s="47" customFormat="1" x14ac:dyDescent="0.2">
      <c r="B1249" s="48"/>
      <c r="C1249" s="48"/>
      <c r="D1249" s="48"/>
      <c r="E1249" s="48"/>
      <c r="F1249" s="48"/>
    </row>
    <row r="1250" spans="2:6" s="47" customFormat="1" x14ac:dyDescent="0.2">
      <c r="B1250" s="48"/>
      <c r="C1250" s="48"/>
      <c r="D1250" s="48"/>
      <c r="E1250" s="48"/>
      <c r="F1250" s="48"/>
    </row>
    <row r="1251" spans="2:6" s="47" customFormat="1" x14ac:dyDescent="0.2">
      <c r="B1251" s="48"/>
      <c r="C1251" s="48"/>
      <c r="D1251" s="48"/>
      <c r="E1251" s="48"/>
      <c r="F1251" s="48"/>
    </row>
    <row r="1252" spans="2:6" s="47" customFormat="1" x14ac:dyDescent="0.2">
      <c r="B1252" s="48"/>
      <c r="C1252" s="48"/>
      <c r="D1252" s="48"/>
      <c r="E1252" s="48"/>
      <c r="F1252" s="48"/>
    </row>
    <row r="1253" spans="2:6" s="47" customFormat="1" x14ac:dyDescent="0.2">
      <c r="B1253" s="48"/>
      <c r="C1253" s="48"/>
      <c r="D1253" s="48"/>
      <c r="E1253" s="48"/>
      <c r="F1253" s="48"/>
    </row>
    <row r="1254" spans="2:6" s="47" customFormat="1" x14ac:dyDescent="0.2">
      <c r="B1254" s="48"/>
      <c r="C1254" s="48"/>
      <c r="D1254" s="48"/>
      <c r="E1254" s="48"/>
      <c r="F1254" s="48"/>
    </row>
    <row r="1255" spans="2:6" s="47" customFormat="1" x14ac:dyDescent="0.2">
      <c r="B1255" s="48"/>
      <c r="C1255" s="48"/>
      <c r="D1255" s="48"/>
      <c r="E1255" s="48"/>
      <c r="F1255" s="48"/>
    </row>
    <row r="1256" spans="2:6" s="47" customFormat="1" x14ac:dyDescent="0.2">
      <c r="B1256" s="48"/>
      <c r="C1256" s="48"/>
      <c r="D1256" s="48"/>
      <c r="E1256" s="48"/>
      <c r="F1256" s="48"/>
    </row>
    <row r="1257" spans="2:6" s="47" customFormat="1" x14ac:dyDescent="0.2">
      <c r="B1257" s="48"/>
      <c r="C1257" s="48"/>
      <c r="D1257" s="48"/>
      <c r="E1257" s="48"/>
      <c r="F1257" s="48"/>
    </row>
    <row r="1258" spans="2:6" s="47" customFormat="1" x14ac:dyDescent="0.2">
      <c r="B1258" s="48"/>
      <c r="C1258" s="48"/>
      <c r="D1258" s="48"/>
      <c r="E1258" s="48"/>
      <c r="F1258" s="48"/>
    </row>
    <row r="1259" spans="2:6" s="47" customFormat="1" x14ac:dyDescent="0.2">
      <c r="B1259" s="48"/>
      <c r="C1259" s="48"/>
      <c r="D1259" s="48"/>
      <c r="E1259" s="48"/>
      <c r="F1259" s="48"/>
    </row>
    <row r="1260" spans="2:6" s="47" customFormat="1" x14ac:dyDescent="0.2">
      <c r="B1260" s="48"/>
      <c r="C1260" s="48"/>
      <c r="D1260" s="48"/>
      <c r="E1260" s="48"/>
      <c r="F1260" s="48"/>
    </row>
    <row r="1261" spans="2:6" s="47" customFormat="1" x14ac:dyDescent="0.2">
      <c r="B1261" s="48"/>
      <c r="C1261" s="48"/>
      <c r="D1261" s="48"/>
      <c r="E1261" s="48"/>
      <c r="F1261" s="48"/>
    </row>
    <row r="1262" spans="2:6" s="47" customFormat="1" x14ac:dyDescent="0.2">
      <c r="B1262" s="48"/>
      <c r="C1262" s="48"/>
      <c r="D1262" s="48"/>
      <c r="E1262" s="48"/>
      <c r="F1262" s="48"/>
    </row>
    <row r="1263" spans="2:6" s="47" customFormat="1" x14ac:dyDescent="0.2">
      <c r="B1263" s="48"/>
      <c r="C1263" s="48"/>
      <c r="D1263" s="48"/>
      <c r="E1263" s="48"/>
      <c r="F1263" s="48"/>
    </row>
    <row r="1264" spans="2:6" s="47" customFormat="1" x14ac:dyDescent="0.2">
      <c r="B1264" s="48"/>
      <c r="C1264" s="48"/>
      <c r="D1264" s="48"/>
      <c r="E1264" s="48"/>
      <c r="F1264" s="48"/>
    </row>
    <row r="1265" spans="2:6" s="47" customFormat="1" x14ac:dyDescent="0.2">
      <c r="B1265" s="48"/>
      <c r="C1265" s="48"/>
      <c r="D1265" s="48"/>
      <c r="E1265" s="48"/>
      <c r="F1265" s="48"/>
    </row>
    <row r="1266" spans="2:6" s="47" customFormat="1" x14ac:dyDescent="0.2">
      <c r="B1266" s="48"/>
      <c r="C1266" s="48"/>
      <c r="D1266" s="48"/>
      <c r="E1266" s="48"/>
      <c r="F1266" s="48"/>
    </row>
    <row r="1267" spans="2:6" s="47" customFormat="1" x14ac:dyDescent="0.2">
      <c r="B1267" s="48"/>
      <c r="C1267" s="48"/>
      <c r="D1267" s="48"/>
      <c r="E1267" s="48"/>
      <c r="F1267" s="48"/>
    </row>
    <row r="1268" spans="2:6" s="47" customFormat="1" x14ac:dyDescent="0.2">
      <c r="B1268" s="48"/>
      <c r="C1268" s="48"/>
      <c r="D1268" s="48"/>
      <c r="E1268" s="48"/>
      <c r="F1268" s="48"/>
    </row>
    <row r="1269" spans="2:6" s="47" customFormat="1" x14ac:dyDescent="0.2">
      <c r="B1269" s="48"/>
      <c r="C1269" s="48"/>
      <c r="D1269" s="48"/>
      <c r="E1269" s="48"/>
      <c r="F1269" s="48"/>
    </row>
    <row r="1270" spans="2:6" s="47" customFormat="1" x14ac:dyDescent="0.2">
      <c r="B1270" s="48"/>
      <c r="C1270" s="48"/>
      <c r="D1270" s="48"/>
      <c r="E1270" s="48"/>
      <c r="F1270" s="48"/>
    </row>
    <row r="1271" spans="2:6" s="47" customFormat="1" x14ac:dyDescent="0.2">
      <c r="B1271" s="48"/>
      <c r="C1271" s="48"/>
      <c r="D1271" s="48"/>
      <c r="E1271" s="48"/>
      <c r="F1271" s="48"/>
    </row>
    <row r="1272" spans="2:6" s="47" customFormat="1" x14ac:dyDescent="0.2">
      <c r="B1272" s="48"/>
      <c r="C1272" s="48"/>
      <c r="D1272" s="48"/>
      <c r="E1272" s="48"/>
      <c r="F1272" s="48"/>
    </row>
    <row r="1273" spans="2:6" s="47" customFormat="1" x14ac:dyDescent="0.2">
      <c r="B1273" s="48"/>
      <c r="C1273" s="48"/>
      <c r="D1273" s="48"/>
      <c r="E1273" s="48"/>
      <c r="F1273" s="48"/>
    </row>
    <row r="1274" spans="2:6" s="47" customFormat="1" x14ac:dyDescent="0.2">
      <c r="B1274" s="48"/>
      <c r="C1274" s="48"/>
      <c r="D1274" s="48"/>
      <c r="E1274" s="48"/>
      <c r="F1274" s="48"/>
    </row>
    <row r="1275" spans="2:6" s="47" customFormat="1" x14ac:dyDescent="0.2">
      <c r="B1275" s="48"/>
      <c r="C1275" s="48"/>
      <c r="D1275" s="48"/>
      <c r="E1275" s="48"/>
      <c r="F1275" s="48"/>
    </row>
    <row r="1276" spans="2:6" s="47" customFormat="1" x14ac:dyDescent="0.2">
      <c r="B1276" s="48"/>
      <c r="C1276" s="48"/>
      <c r="D1276" s="48"/>
      <c r="E1276" s="48"/>
      <c r="F1276" s="48"/>
    </row>
    <row r="1277" spans="2:6" s="47" customFormat="1" x14ac:dyDescent="0.2">
      <c r="B1277" s="48"/>
      <c r="C1277" s="48"/>
      <c r="D1277" s="48"/>
      <c r="E1277" s="48"/>
      <c r="F1277" s="48"/>
    </row>
    <row r="1278" spans="2:6" s="47" customFormat="1" x14ac:dyDescent="0.2">
      <c r="B1278" s="48"/>
      <c r="C1278" s="48"/>
      <c r="D1278" s="48"/>
      <c r="E1278" s="48"/>
      <c r="F1278" s="48"/>
    </row>
    <row r="1279" spans="2:6" s="47" customFormat="1" x14ac:dyDescent="0.2">
      <c r="B1279" s="48"/>
      <c r="C1279" s="48"/>
      <c r="D1279" s="48"/>
      <c r="E1279" s="48"/>
      <c r="F1279" s="48"/>
    </row>
  </sheetData>
  <pageMargins left="0" right="0" top="0" bottom="0" header="0" footer="0"/>
  <pageSetup paperSize="9" orientation="landscape" r:id="rId1"/>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8"/>
  <sheetViews>
    <sheetView workbookViewId="0">
      <selection activeCell="B1" sqref="B1"/>
    </sheetView>
  </sheetViews>
  <sheetFormatPr defaultColWidth="8.85546875" defaultRowHeight="12.75" x14ac:dyDescent="0.2"/>
  <cols>
    <col min="1" max="1" width="8.85546875" style="2"/>
    <col min="2" max="2" width="18.42578125" style="2" customWidth="1"/>
    <col min="3" max="3" width="13.140625" style="2" bestFit="1" customWidth="1"/>
    <col min="4" max="4" width="3.85546875" style="2" customWidth="1"/>
    <col min="5" max="5" width="26.28515625" style="2" customWidth="1"/>
    <col min="6" max="7" width="8.85546875" style="2"/>
    <col min="8" max="8" width="13.28515625" style="2" bestFit="1" customWidth="1"/>
    <col min="9" max="16384" width="8.85546875" style="2"/>
  </cols>
  <sheetData>
    <row r="1" spans="2:5" ht="15" x14ac:dyDescent="0.25">
      <c r="B1" s="1" t="s">
        <v>0</v>
      </c>
      <c r="C1" s="6" t="s">
        <v>1</v>
      </c>
      <c r="E1" s="3" t="s">
        <v>2</v>
      </c>
    </row>
    <row r="2" spans="2:5" ht="15" x14ac:dyDescent="0.25">
      <c r="B2" s="15" t="s">
        <v>3</v>
      </c>
      <c r="C2" s="7" t="s">
        <v>7</v>
      </c>
      <c r="E2" s="16" t="str">
        <f>"Revenue "&amp;DASHBOARD!$B$2</f>
        <v>Revenue UK</v>
      </c>
    </row>
    <row r="3" spans="2:5" x14ac:dyDescent="0.2">
      <c r="B3" s="15" t="s">
        <v>4</v>
      </c>
      <c r="E3" s="16" t="str">
        <f>"Revenue PH "&amp;DASHBOARD!$B$2</f>
        <v>Revenue PH UK</v>
      </c>
    </row>
    <row r="4" spans="2:5" x14ac:dyDescent="0.2">
      <c r="B4" s="15" t="s">
        <v>5</v>
      </c>
      <c r="E4" s="16" t="str">
        <f>"Sales Data "&amp;DASHBOARD!$B$2</f>
        <v>Sales Data UK</v>
      </c>
    </row>
    <row r="5" spans="2:5" x14ac:dyDescent="0.2">
      <c r="B5" s="15" t="s">
        <v>6</v>
      </c>
      <c r="E5" s="16" t="str">
        <f>"Feedback "&amp;DASHBOARD!$B$2</f>
        <v>Feedback UK</v>
      </c>
    </row>
    <row r="6" spans="2:5" x14ac:dyDescent="0.2">
      <c r="B6" s="15" t="s">
        <v>7</v>
      </c>
      <c r="E6" s="16" t="str">
        <f>"Total Calls "&amp;DASHBOARD!$B$2</f>
        <v>Total Calls UK</v>
      </c>
    </row>
    <row r="7" spans="2:5" x14ac:dyDescent="0.2">
      <c r="B7" s="15" t="s">
        <v>8</v>
      </c>
      <c r="E7" s="16" t="str">
        <f>"Client Satisfaction "&amp;DASHBOARD!$B$2&amp;":"</f>
        <v>Client Satisfaction UK:</v>
      </c>
    </row>
    <row r="8" spans="2:5" x14ac:dyDescent="0.2">
      <c r="B8" s="15" t="s">
        <v>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1"/>
  <sheetViews>
    <sheetView topLeftCell="E1" workbookViewId="0">
      <pane ySplit="1" topLeftCell="A112" activePane="bottomLeft" state="frozen"/>
      <selection activeCell="G17" sqref="G17"/>
      <selection pane="bottomLeft" activeCell="I9" sqref="I9"/>
    </sheetView>
  </sheetViews>
  <sheetFormatPr defaultColWidth="9.140625" defaultRowHeight="12.75" x14ac:dyDescent="0.2"/>
  <cols>
    <col min="1" max="1" width="14.42578125" style="8" customWidth="1"/>
    <col min="2" max="2" width="14.5703125" style="8" customWidth="1"/>
    <col min="3" max="3" width="15.7109375" style="8" customWidth="1"/>
    <col min="4" max="4" width="16.28515625" style="8" customWidth="1"/>
    <col min="5" max="5" width="13.7109375" style="8" bestFit="1" customWidth="1"/>
    <col min="6" max="6" width="8" style="8" customWidth="1"/>
    <col min="7" max="7" width="16.5703125" style="8" bestFit="1" customWidth="1"/>
    <col min="8" max="8" width="10.28515625" style="8" bestFit="1" customWidth="1"/>
    <col min="9" max="9" width="20.140625" style="8" bestFit="1" customWidth="1"/>
    <col min="10" max="10" width="8.42578125" style="8" customWidth="1"/>
    <col min="11" max="11" width="10.85546875" style="8" bestFit="1" customWidth="1"/>
    <col min="12" max="12" width="6.5703125" style="8" bestFit="1" customWidth="1"/>
    <col min="13" max="13" width="5.28515625" style="8" bestFit="1" customWidth="1"/>
    <col min="14" max="14" width="6" style="8" bestFit="1" customWidth="1"/>
    <col min="15" max="15" width="8.42578125" style="8" customWidth="1"/>
    <col min="16" max="16" width="23.28515625" style="8" customWidth="1"/>
    <col min="17" max="17" width="9.140625" style="8"/>
    <col min="18" max="18" width="11.140625" style="8" customWidth="1"/>
    <col min="19" max="16384" width="9.140625" style="8"/>
  </cols>
  <sheetData>
    <row r="1" spans="1:18" x14ac:dyDescent="0.2">
      <c r="A1" s="27" t="s">
        <v>10</v>
      </c>
      <c r="B1" s="53" t="s">
        <v>11</v>
      </c>
      <c r="C1" s="53" t="s">
        <v>12</v>
      </c>
      <c r="D1" s="53" t="s">
        <v>13</v>
      </c>
      <c r="E1" s="53" t="s">
        <v>14</v>
      </c>
      <c r="F1" s="53" t="s">
        <v>15</v>
      </c>
      <c r="G1" s="53" t="s">
        <v>16</v>
      </c>
      <c r="H1" s="53" t="s">
        <v>17</v>
      </c>
      <c r="I1" s="53" t="s">
        <v>18</v>
      </c>
      <c r="J1" s="53" t="s">
        <v>19</v>
      </c>
      <c r="K1" s="53" t="s">
        <v>20</v>
      </c>
      <c r="L1" s="53" t="s">
        <v>21</v>
      </c>
      <c r="M1" s="53" t="s">
        <v>22</v>
      </c>
      <c r="N1" s="53" t="s">
        <v>23</v>
      </c>
      <c r="O1" s="53" t="s">
        <v>24</v>
      </c>
      <c r="P1" s="53" t="s">
        <v>25</v>
      </c>
      <c r="Q1" s="53" t="s">
        <v>26</v>
      </c>
      <c r="R1" s="53" t="s">
        <v>27</v>
      </c>
    </row>
    <row r="2" spans="1:18" x14ac:dyDescent="0.2">
      <c r="A2" s="28" t="s">
        <v>28</v>
      </c>
      <c r="B2" s="28" t="s">
        <v>29</v>
      </c>
      <c r="C2" s="29">
        <v>45139</v>
      </c>
      <c r="D2" s="30" t="s">
        <v>4</v>
      </c>
      <c r="E2" s="31">
        <v>9</v>
      </c>
      <c r="F2" s="28">
        <v>22</v>
      </c>
      <c r="G2" s="32">
        <f>F2/E2</f>
        <v>2.4444444444444446</v>
      </c>
      <c r="H2" s="33">
        <v>74800</v>
      </c>
      <c r="I2" s="33">
        <f>H2/E2</f>
        <v>8311.1111111111113</v>
      </c>
      <c r="J2" s="34">
        <v>358</v>
      </c>
      <c r="K2" s="28">
        <v>24</v>
      </c>
      <c r="L2" s="28">
        <v>40</v>
      </c>
      <c r="M2" s="28">
        <v>32</v>
      </c>
      <c r="N2" s="28">
        <v>15</v>
      </c>
      <c r="O2" s="34">
        <f>SUM(K2:N2)</f>
        <v>111</v>
      </c>
      <c r="P2" s="32">
        <f>(K2*5+L2*4+M2*3+N2*2)/(O2*5)</f>
        <v>0.7315315315315315</v>
      </c>
      <c r="Q2" s="28">
        <f>K2+L2</f>
        <v>64</v>
      </c>
      <c r="R2" s="28">
        <f>M2+N2</f>
        <v>47</v>
      </c>
    </row>
    <row r="3" spans="1:18" x14ac:dyDescent="0.2">
      <c r="A3" s="28" t="s">
        <v>28</v>
      </c>
      <c r="B3" s="28" t="s">
        <v>30</v>
      </c>
      <c r="C3" s="29">
        <v>45140</v>
      </c>
      <c r="D3" s="30" t="s">
        <v>7</v>
      </c>
      <c r="E3" s="31">
        <v>8</v>
      </c>
      <c r="F3" s="28">
        <v>19</v>
      </c>
      <c r="G3" s="32">
        <f t="shared" ref="G3:G66" si="0">F3/E3</f>
        <v>2.375</v>
      </c>
      <c r="H3" s="33">
        <v>64600</v>
      </c>
      <c r="I3" s="33">
        <f t="shared" ref="I3:I66" si="1">H3/E3</f>
        <v>8075</v>
      </c>
      <c r="J3" s="34">
        <v>323</v>
      </c>
      <c r="K3" s="28">
        <v>20</v>
      </c>
      <c r="L3" s="28">
        <v>35</v>
      </c>
      <c r="M3" s="28">
        <v>34</v>
      </c>
      <c r="N3" s="28">
        <v>15</v>
      </c>
      <c r="O3" s="34">
        <f t="shared" ref="O3:O66" si="2">SUM(K3:N3)</f>
        <v>104</v>
      </c>
      <c r="P3" s="32">
        <f t="shared" ref="P3:P66" si="3">(K3*5+L3*4+M3*3+N3*2)/(O3*5)</f>
        <v>0.7153846153846154</v>
      </c>
      <c r="Q3" s="28">
        <f t="shared" ref="Q3:Q84" si="4">K3+L3</f>
        <v>55</v>
      </c>
      <c r="R3" s="28">
        <f t="shared" ref="R3:R84" si="5">M3+N3</f>
        <v>49</v>
      </c>
    </row>
    <row r="4" spans="1:18" x14ac:dyDescent="0.2">
      <c r="A4" s="28" t="s">
        <v>28</v>
      </c>
      <c r="B4" s="28" t="s">
        <v>30</v>
      </c>
      <c r="C4" s="29">
        <v>45140</v>
      </c>
      <c r="D4" s="30" t="s">
        <v>8</v>
      </c>
      <c r="E4" s="31">
        <v>6</v>
      </c>
      <c r="F4" s="28">
        <v>45</v>
      </c>
      <c r="G4" s="32">
        <f t="shared" si="0"/>
        <v>7.5</v>
      </c>
      <c r="H4" s="33">
        <v>90000</v>
      </c>
      <c r="I4" s="33">
        <f t="shared" si="1"/>
        <v>15000</v>
      </c>
      <c r="J4" s="34">
        <v>400</v>
      </c>
      <c r="K4" s="28">
        <v>35</v>
      </c>
      <c r="L4" s="28">
        <v>30</v>
      </c>
      <c r="M4" s="28">
        <v>20</v>
      </c>
      <c r="N4" s="28">
        <v>40</v>
      </c>
      <c r="O4" s="34">
        <f t="shared" si="2"/>
        <v>125</v>
      </c>
      <c r="P4" s="32">
        <f t="shared" si="3"/>
        <v>0.69599999999999995</v>
      </c>
      <c r="Q4" s="28">
        <f t="shared" si="4"/>
        <v>65</v>
      </c>
      <c r="R4" s="28">
        <f t="shared" si="5"/>
        <v>60</v>
      </c>
    </row>
    <row r="5" spans="1:18" x14ac:dyDescent="0.2">
      <c r="A5" s="28" t="s">
        <v>31</v>
      </c>
      <c r="B5" s="28" t="s">
        <v>30</v>
      </c>
      <c r="C5" s="29">
        <v>45141</v>
      </c>
      <c r="D5" s="30" t="s">
        <v>9</v>
      </c>
      <c r="E5" s="31">
        <v>6</v>
      </c>
      <c r="F5" s="28">
        <v>50</v>
      </c>
      <c r="G5" s="32">
        <f t="shared" si="0"/>
        <v>8.3333333333333339</v>
      </c>
      <c r="H5" s="33">
        <v>80000</v>
      </c>
      <c r="I5" s="33">
        <f t="shared" si="1"/>
        <v>13333.333333333334</v>
      </c>
      <c r="J5" s="34">
        <v>333</v>
      </c>
      <c r="K5" s="28">
        <v>50</v>
      </c>
      <c r="L5" s="28">
        <v>30</v>
      </c>
      <c r="M5" s="28">
        <v>20</v>
      </c>
      <c r="N5" s="28">
        <v>10</v>
      </c>
      <c r="O5" s="34">
        <f t="shared" si="2"/>
        <v>110</v>
      </c>
      <c r="P5" s="32">
        <f t="shared" si="3"/>
        <v>0.81818181818181823</v>
      </c>
      <c r="Q5" s="28">
        <f t="shared" si="4"/>
        <v>80</v>
      </c>
      <c r="R5" s="28">
        <f t="shared" si="5"/>
        <v>30</v>
      </c>
    </row>
    <row r="6" spans="1:18" x14ac:dyDescent="0.2">
      <c r="A6" s="28" t="s">
        <v>32</v>
      </c>
      <c r="B6" s="28" t="s">
        <v>30</v>
      </c>
      <c r="C6" s="29">
        <v>45141</v>
      </c>
      <c r="D6" s="30" t="s">
        <v>9</v>
      </c>
      <c r="E6" s="31">
        <v>7</v>
      </c>
      <c r="F6" s="28">
        <v>55</v>
      </c>
      <c r="G6" s="32">
        <f t="shared" si="0"/>
        <v>7.8571428571428568</v>
      </c>
      <c r="H6" s="33">
        <v>80000</v>
      </c>
      <c r="I6" s="33">
        <f t="shared" si="1"/>
        <v>11428.571428571429</v>
      </c>
      <c r="J6" s="34">
        <v>500</v>
      </c>
      <c r="K6" s="28">
        <v>50</v>
      </c>
      <c r="L6" s="28">
        <v>30</v>
      </c>
      <c r="M6" s="28">
        <v>20</v>
      </c>
      <c r="N6" s="28">
        <v>10</v>
      </c>
      <c r="O6" s="34">
        <f t="shared" si="2"/>
        <v>110</v>
      </c>
      <c r="P6" s="32">
        <f t="shared" si="3"/>
        <v>0.81818181818181823</v>
      </c>
      <c r="Q6" s="28">
        <f t="shared" si="4"/>
        <v>80</v>
      </c>
      <c r="R6" s="28">
        <f t="shared" si="5"/>
        <v>30</v>
      </c>
    </row>
    <row r="7" spans="1:18" x14ac:dyDescent="0.2">
      <c r="A7" s="28" t="s">
        <v>33</v>
      </c>
      <c r="B7" s="28" t="s">
        <v>30</v>
      </c>
      <c r="C7" s="29">
        <v>45142</v>
      </c>
      <c r="D7" s="30" t="s">
        <v>4</v>
      </c>
      <c r="E7" s="31">
        <v>6</v>
      </c>
      <c r="F7" s="28">
        <v>60</v>
      </c>
      <c r="G7" s="32">
        <f t="shared" si="0"/>
        <v>10</v>
      </c>
      <c r="H7" s="33">
        <v>120000</v>
      </c>
      <c r="I7" s="33">
        <f t="shared" si="1"/>
        <v>20000</v>
      </c>
      <c r="J7" s="34">
        <v>250</v>
      </c>
      <c r="K7" s="28">
        <v>50</v>
      </c>
      <c r="L7" s="28">
        <v>30</v>
      </c>
      <c r="M7" s="28">
        <v>20</v>
      </c>
      <c r="N7" s="28">
        <v>10</v>
      </c>
      <c r="O7" s="34">
        <f t="shared" si="2"/>
        <v>110</v>
      </c>
      <c r="P7" s="32">
        <f t="shared" si="3"/>
        <v>0.81818181818181823</v>
      </c>
      <c r="Q7" s="28">
        <f t="shared" si="4"/>
        <v>80</v>
      </c>
      <c r="R7" s="28">
        <f t="shared" si="5"/>
        <v>30</v>
      </c>
    </row>
    <row r="8" spans="1:18" x14ac:dyDescent="0.2">
      <c r="A8" s="28" t="s">
        <v>34</v>
      </c>
      <c r="B8" s="28" t="s">
        <v>29</v>
      </c>
      <c r="C8" s="29">
        <v>45143</v>
      </c>
      <c r="D8" s="30" t="s">
        <v>7</v>
      </c>
      <c r="E8" s="31">
        <v>6</v>
      </c>
      <c r="F8" s="28">
        <v>18</v>
      </c>
      <c r="G8" s="32">
        <f t="shared" si="0"/>
        <v>3</v>
      </c>
      <c r="H8" s="33">
        <v>70000</v>
      </c>
      <c r="I8" s="33">
        <f t="shared" si="1"/>
        <v>11666.666666666666</v>
      </c>
      <c r="J8" s="34">
        <v>340</v>
      </c>
      <c r="K8" s="28">
        <v>77</v>
      </c>
      <c r="L8" s="28">
        <v>60</v>
      </c>
      <c r="M8" s="28">
        <v>12</v>
      </c>
      <c r="N8" s="28">
        <v>17</v>
      </c>
      <c r="O8" s="34">
        <f t="shared" si="2"/>
        <v>166</v>
      </c>
      <c r="P8" s="32">
        <f t="shared" si="3"/>
        <v>0.83734939759036142</v>
      </c>
      <c r="Q8" s="28">
        <f t="shared" si="4"/>
        <v>137</v>
      </c>
      <c r="R8" s="28">
        <f t="shared" si="5"/>
        <v>29</v>
      </c>
    </row>
    <row r="9" spans="1:18" x14ac:dyDescent="0.2">
      <c r="A9" s="28" t="s">
        <v>35</v>
      </c>
      <c r="B9" s="28" t="s">
        <v>29</v>
      </c>
      <c r="C9" s="29">
        <v>45143</v>
      </c>
      <c r="D9" s="30" t="s">
        <v>5</v>
      </c>
      <c r="E9" s="31">
        <v>8</v>
      </c>
      <c r="F9" s="28">
        <v>18</v>
      </c>
      <c r="G9" s="32">
        <f t="shared" si="0"/>
        <v>2.25</v>
      </c>
      <c r="H9" s="33">
        <v>77700</v>
      </c>
      <c r="I9" s="33">
        <f t="shared" si="1"/>
        <v>9712.5</v>
      </c>
      <c r="J9" s="34">
        <v>400</v>
      </c>
      <c r="K9" s="28">
        <v>66</v>
      </c>
      <c r="L9" s="28">
        <v>38</v>
      </c>
      <c r="M9" s="28">
        <v>11</v>
      </c>
      <c r="N9" s="28">
        <v>6</v>
      </c>
      <c r="O9" s="34">
        <f t="shared" si="2"/>
        <v>121</v>
      </c>
      <c r="P9" s="32">
        <f t="shared" si="3"/>
        <v>0.87107438016528926</v>
      </c>
      <c r="Q9" s="28">
        <f t="shared" si="4"/>
        <v>104</v>
      </c>
      <c r="R9" s="28">
        <f t="shared" si="5"/>
        <v>17</v>
      </c>
    </row>
    <row r="10" spans="1:18" x14ac:dyDescent="0.2">
      <c r="A10" s="28" t="s">
        <v>36</v>
      </c>
      <c r="B10" s="28" t="s">
        <v>29</v>
      </c>
      <c r="C10" s="29">
        <v>45143</v>
      </c>
      <c r="D10" s="30" t="s">
        <v>6</v>
      </c>
      <c r="E10" s="31">
        <v>9</v>
      </c>
      <c r="F10" s="28">
        <v>18</v>
      </c>
      <c r="G10" s="32">
        <f t="shared" si="0"/>
        <v>2</v>
      </c>
      <c r="H10" s="33">
        <v>70000</v>
      </c>
      <c r="I10" s="33">
        <f t="shared" si="1"/>
        <v>7777.7777777777774</v>
      </c>
      <c r="J10" s="34">
        <v>433</v>
      </c>
      <c r="K10" s="28">
        <v>120</v>
      </c>
      <c r="L10" s="28">
        <v>77</v>
      </c>
      <c r="M10" s="28">
        <v>18</v>
      </c>
      <c r="N10" s="28">
        <v>7</v>
      </c>
      <c r="O10" s="34">
        <f t="shared" si="2"/>
        <v>222</v>
      </c>
      <c r="P10" s="32">
        <f t="shared" si="3"/>
        <v>0.87927927927927929</v>
      </c>
      <c r="Q10" s="28">
        <f t="shared" si="4"/>
        <v>197</v>
      </c>
      <c r="R10" s="28">
        <f t="shared" si="5"/>
        <v>25</v>
      </c>
    </row>
    <row r="11" spans="1:18" x14ac:dyDescent="0.2">
      <c r="A11" s="28" t="s">
        <v>37</v>
      </c>
      <c r="B11" s="28" t="s">
        <v>29</v>
      </c>
      <c r="C11" s="29">
        <v>45144</v>
      </c>
      <c r="D11" s="30" t="s">
        <v>7</v>
      </c>
      <c r="E11" s="31">
        <v>9</v>
      </c>
      <c r="F11" s="28">
        <v>18</v>
      </c>
      <c r="G11" s="32">
        <f t="shared" si="0"/>
        <v>2</v>
      </c>
      <c r="H11" s="33">
        <v>60000</v>
      </c>
      <c r="I11" s="33">
        <f t="shared" si="1"/>
        <v>6666.666666666667</v>
      </c>
      <c r="J11" s="34">
        <v>355</v>
      </c>
      <c r="K11" s="28">
        <v>100</v>
      </c>
      <c r="L11" s="28">
        <v>99</v>
      </c>
      <c r="M11" s="28">
        <v>12</v>
      </c>
      <c r="N11" s="28">
        <v>17</v>
      </c>
      <c r="O11" s="34">
        <f t="shared" si="2"/>
        <v>228</v>
      </c>
      <c r="P11" s="32">
        <f t="shared" si="3"/>
        <v>0.84736842105263155</v>
      </c>
      <c r="Q11" s="28">
        <f t="shared" si="4"/>
        <v>199</v>
      </c>
      <c r="R11" s="28">
        <f t="shared" si="5"/>
        <v>29</v>
      </c>
    </row>
    <row r="12" spans="1:18" x14ac:dyDescent="0.2">
      <c r="A12" s="28" t="s">
        <v>38</v>
      </c>
      <c r="B12" s="28" t="s">
        <v>29</v>
      </c>
      <c r="C12" s="29">
        <v>45144</v>
      </c>
      <c r="D12" s="30" t="s">
        <v>7</v>
      </c>
      <c r="E12" s="31">
        <v>8</v>
      </c>
      <c r="F12" s="28">
        <v>18</v>
      </c>
      <c r="G12" s="32">
        <f t="shared" si="0"/>
        <v>2.25</v>
      </c>
      <c r="H12" s="33">
        <v>150000</v>
      </c>
      <c r="I12" s="33">
        <f t="shared" si="1"/>
        <v>18750</v>
      </c>
      <c r="J12" s="34">
        <v>366</v>
      </c>
      <c r="K12" s="28">
        <v>88</v>
      </c>
      <c r="L12" s="28">
        <v>90</v>
      </c>
      <c r="M12" s="28">
        <v>12</v>
      </c>
      <c r="N12" s="28">
        <v>17</v>
      </c>
      <c r="O12" s="34">
        <f t="shared" si="2"/>
        <v>207</v>
      </c>
      <c r="P12" s="32">
        <f t="shared" si="3"/>
        <v>0.84057971014492749</v>
      </c>
      <c r="Q12" s="28">
        <f t="shared" si="4"/>
        <v>178</v>
      </c>
      <c r="R12" s="28">
        <f t="shared" si="5"/>
        <v>29</v>
      </c>
    </row>
    <row r="13" spans="1:18" x14ac:dyDescent="0.2">
      <c r="A13" s="28" t="s">
        <v>39</v>
      </c>
      <c r="B13" s="28" t="s">
        <v>30</v>
      </c>
      <c r="C13" s="29">
        <v>45145</v>
      </c>
      <c r="D13" s="30" t="s">
        <v>4</v>
      </c>
      <c r="E13" s="31">
        <v>8</v>
      </c>
      <c r="F13" s="28">
        <v>70</v>
      </c>
      <c r="G13" s="32">
        <f t="shared" si="0"/>
        <v>8.75</v>
      </c>
      <c r="H13" s="33">
        <v>80000</v>
      </c>
      <c r="I13" s="33">
        <f t="shared" si="1"/>
        <v>10000</v>
      </c>
      <c r="J13" s="34">
        <v>250</v>
      </c>
      <c r="K13" s="28">
        <v>72</v>
      </c>
      <c r="L13" s="28">
        <v>30</v>
      </c>
      <c r="M13" s="28">
        <v>20</v>
      </c>
      <c r="N13" s="28">
        <v>10</v>
      </c>
      <c r="O13" s="34">
        <f t="shared" si="2"/>
        <v>132</v>
      </c>
      <c r="P13" s="32">
        <f t="shared" si="3"/>
        <v>0.84848484848484851</v>
      </c>
      <c r="Q13" s="28">
        <f t="shared" si="4"/>
        <v>102</v>
      </c>
      <c r="R13" s="28">
        <f t="shared" si="5"/>
        <v>30</v>
      </c>
    </row>
    <row r="14" spans="1:18" x14ac:dyDescent="0.2">
      <c r="A14" s="28" t="s">
        <v>28</v>
      </c>
      <c r="B14" s="28" t="s">
        <v>30</v>
      </c>
      <c r="C14" s="29">
        <v>45145</v>
      </c>
      <c r="D14" s="30" t="s">
        <v>4</v>
      </c>
      <c r="E14" s="31">
        <v>8</v>
      </c>
      <c r="F14" s="28">
        <v>80</v>
      </c>
      <c r="G14" s="32">
        <f t="shared" si="0"/>
        <v>10</v>
      </c>
      <c r="H14" s="33">
        <v>140000</v>
      </c>
      <c r="I14" s="33">
        <f t="shared" si="1"/>
        <v>17500</v>
      </c>
      <c r="J14" s="34">
        <v>400</v>
      </c>
      <c r="K14" s="28">
        <v>64</v>
      </c>
      <c r="L14" s="28">
        <v>30</v>
      </c>
      <c r="M14" s="28">
        <v>11</v>
      </c>
      <c r="N14" s="28">
        <v>55</v>
      </c>
      <c r="O14" s="34">
        <f t="shared" si="2"/>
        <v>160</v>
      </c>
      <c r="P14" s="32">
        <f t="shared" si="3"/>
        <v>0.72875000000000001</v>
      </c>
      <c r="Q14" s="28">
        <f t="shared" si="4"/>
        <v>94</v>
      </c>
      <c r="R14" s="28">
        <f t="shared" si="5"/>
        <v>66</v>
      </c>
    </row>
    <row r="15" spans="1:18" x14ac:dyDescent="0.2">
      <c r="A15" s="28" t="s">
        <v>31</v>
      </c>
      <c r="B15" s="28" t="s">
        <v>30</v>
      </c>
      <c r="C15" s="29">
        <v>45145</v>
      </c>
      <c r="D15" s="30" t="s">
        <v>4</v>
      </c>
      <c r="E15" s="31">
        <v>7</v>
      </c>
      <c r="F15" s="28">
        <v>80</v>
      </c>
      <c r="G15" s="32">
        <f t="shared" si="0"/>
        <v>11.428571428571429</v>
      </c>
      <c r="H15" s="33">
        <v>100000</v>
      </c>
      <c r="I15" s="33">
        <f t="shared" si="1"/>
        <v>14285.714285714286</v>
      </c>
      <c r="J15" s="34">
        <v>400</v>
      </c>
      <c r="K15" s="28">
        <v>55</v>
      </c>
      <c r="L15" s="28">
        <v>44</v>
      </c>
      <c r="M15" s="28">
        <v>18</v>
      </c>
      <c r="N15" s="28">
        <v>9</v>
      </c>
      <c r="O15" s="34">
        <f t="shared" si="2"/>
        <v>126</v>
      </c>
      <c r="P15" s="32">
        <f t="shared" si="3"/>
        <v>0.83015873015873021</v>
      </c>
      <c r="Q15" s="28">
        <f t="shared" si="4"/>
        <v>99</v>
      </c>
      <c r="R15" s="28">
        <f t="shared" si="5"/>
        <v>27</v>
      </c>
    </row>
    <row r="16" spans="1:18" x14ac:dyDescent="0.2">
      <c r="A16" s="28" t="s">
        <v>32</v>
      </c>
      <c r="B16" s="28" t="s">
        <v>29</v>
      </c>
      <c r="C16" s="29">
        <v>45145</v>
      </c>
      <c r="D16" s="30" t="s">
        <v>5</v>
      </c>
      <c r="E16" s="31">
        <v>7</v>
      </c>
      <c r="F16" s="28">
        <v>24</v>
      </c>
      <c r="G16" s="32">
        <f t="shared" si="0"/>
        <v>3.4285714285714284</v>
      </c>
      <c r="H16" s="33">
        <v>120000</v>
      </c>
      <c r="I16" s="33">
        <f t="shared" si="1"/>
        <v>17142.857142857141</v>
      </c>
      <c r="J16" s="34">
        <v>500</v>
      </c>
      <c r="K16" s="28">
        <v>66</v>
      </c>
      <c r="L16" s="28">
        <v>62</v>
      </c>
      <c r="M16" s="28">
        <v>17</v>
      </c>
      <c r="N16" s="28">
        <v>16</v>
      </c>
      <c r="O16" s="34">
        <f t="shared" si="2"/>
        <v>161</v>
      </c>
      <c r="P16" s="32">
        <f t="shared" si="3"/>
        <v>0.82111801242236027</v>
      </c>
      <c r="Q16" s="28">
        <f t="shared" si="4"/>
        <v>128</v>
      </c>
      <c r="R16" s="28">
        <f t="shared" si="5"/>
        <v>33</v>
      </c>
    </row>
    <row r="17" spans="1:18" x14ac:dyDescent="0.2">
      <c r="A17" s="28" t="s">
        <v>33</v>
      </c>
      <c r="B17" s="28" t="s">
        <v>29</v>
      </c>
      <c r="C17" s="29">
        <v>45145</v>
      </c>
      <c r="D17" s="30" t="s">
        <v>5</v>
      </c>
      <c r="E17" s="31">
        <v>9</v>
      </c>
      <c r="F17" s="28">
        <v>29</v>
      </c>
      <c r="G17" s="32">
        <f t="shared" si="0"/>
        <v>3.2222222222222223</v>
      </c>
      <c r="H17" s="33">
        <v>120000</v>
      </c>
      <c r="I17" s="33">
        <f t="shared" si="1"/>
        <v>13333.333333333334</v>
      </c>
      <c r="J17" s="34">
        <v>480</v>
      </c>
      <c r="K17" s="28">
        <v>77</v>
      </c>
      <c r="L17" s="28">
        <v>49</v>
      </c>
      <c r="M17" s="28">
        <v>12</v>
      </c>
      <c r="N17" s="28">
        <v>19</v>
      </c>
      <c r="O17" s="34">
        <f t="shared" si="2"/>
        <v>157</v>
      </c>
      <c r="P17" s="32">
        <f t="shared" si="3"/>
        <v>0.83439490445859876</v>
      </c>
      <c r="Q17" s="28">
        <f t="shared" si="4"/>
        <v>126</v>
      </c>
      <c r="R17" s="28">
        <f t="shared" si="5"/>
        <v>31</v>
      </c>
    </row>
    <row r="18" spans="1:18" x14ac:dyDescent="0.2">
      <c r="A18" s="28" t="s">
        <v>34</v>
      </c>
      <c r="B18" s="28" t="s">
        <v>30</v>
      </c>
      <c r="C18" s="29">
        <v>45146</v>
      </c>
      <c r="D18" s="30" t="s">
        <v>8</v>
      </c>
      <c r="E18" s="31">
        <v>6</v>
      </c>
      <c r="F18" s="28">
        <v>45</v>
      </c>
      <c r="G18" s="32">
        <f t="shared" si="0"/>
        <v>7.5</v>
      </c>
      <c r="H18" s="33">
        <v>90000</v>
      </c>
      <c r="I18" s="33">
        <f t="shared" si="1"/>
        <v>15000</v>
      </c>
      <c r="J18" s="34">
        <v>400</v>
      </c>
      <c r="K18" s="28">
        <v>40</v>
      </c>
      <c r="L18" s="28">
        <v>30</v>
      </c>
      <c r="M18" s="28">
        <v>20</v>
      </c>
      <c r="N18" s="28">
        <v>45</v>
      </c>
      <c r="O18" s="34">
        <f t="shared" si="2"/>
        <v>135</v>
      </c>
      <c r="P18" s="32">
        <f t="shared" si="3"/>
        <v>0.6962962962962963</v>
      </c>
      <c r="Q18" s="28">
        <f t="shared" si="4"/>
        <v>70</v>
      </c>
      <c r="R18" s="28">
        <f t="shared" si="5"/>
        <v>65</v>
      </c>
    </row>
    <row r="19" spans="1:18" x14ac:dyDescent="0.2">
      <c r="A19" s="28" t="s">
        <v>35</v>
      </c>
      <c r="B19" s="28" t="s">
        <v>30</v>
      </c>
      <c r="C19" s="29">
        <v>45146</v>
      </c>
      <c r="D19" s="30" t="s">
        <v>8</v>
      </c>
      <c r="E19" s="31">
        <v>8</v>
      </c>
      <c r="F19" s="28">
        <v>45</v>
      </c>
      <c r="G19" s="32">
        <f t="shared" si="0"/>
        <v>5.625</v>
      </c>
      <c r="H19" s="33">
        <v>120000</v>
      </c>
      <c r="I19" s="33">
        <f t="shared" si="1"/>
        <v>15000</v>
      </c>
      <c r="J19" s="34">
        <v>500</v>
      </c>
      <c r="K19" s="28">
        <v>70</v>
      </c>
      <c r="L19" s="28">
        <v>40</v>
      </c>
      <c r="M19" s="28">
        <v>11</v>
      </c>
      <c r="N19" s="28">
        <v>19</v>
      </c>
      <c r="O19" s="34">
        <f t="shared" si="2"/>
        <v>140</v>
      </c>
      <c r="P19" s="32">
        <f t="shared" si="3"/>
        <v>0.83</v>
      </c>
      <c r="Q19" s="28">
        <f t="shared" si="4"/>
        <v>110</v>
      </c>
      <c r="R19" s="28">
        <f t="shared" si="5"/>
        <v>30</v>
      </c>
    </row>
    <row r="20" spans="1:18" x14ac:dyDescent="0.2">
      <c r="A20" s="28" t="s">
        <v>36</v>
      </c>
      <c r="B20" s="28" t="s">
        <v>29</v>
      </c>
      <c r="C20" s="29">
        <v>45146</v>
      </c>
      <c r="D20" s="30" t="s">
        <v>6</v>
      </c>
      <c r="E20" s="31">
        <v>8</v>
      </c>
      <c r="F20" s="28">
        <v>25</v>
      </c>
      <c r="G20" s="32">
        <f t="shared" si="0"/>
        <v>3.125</v>
      </c>
      <c r="H20" s="33">
        <v>117700</v>
      </c>
      <c r="I20" s="33">
        <f t="shared" si="1"/>
        <v>14712.5</v>
      </c>
      <c r="J20" s="34">
        <v>380</v>
      </c>
      <c r="K20" s="28">
        <v>28</v>
      </c>
      <c r="L20" s="28">
        <v>77</v>
      </c>
      <c r="M20" s="28">
        <v>15</v>
      </c>
      <c r="N20" s="28">
        <v>9</v>
      </c>
      <c r="O20" s="34">
        <f t="shared" si="2"/>
        <v>129</v>
      </c>
      <c r="P20" s="32">
        <f t="shared" si="3"/>
        <v>0.79224806201550391</v>
      </c>
      <c r="Q20" s="28">
        <f t="shared" si="4"/>
        <v>105</v>
      </c>
      <c r="R20" s="28">
        <f t="shared" si="5"/>
        <v>24</v>
      </c>
    </row>
    <row r="21" spans="1:18" x14ac:dyDescent="0.2">
      <c r="A21" s="28" t="s">
        <v>37</v>
      </c>
      <c r="B21" s="28" t="s">
        <v>29</v>
      </c>
      <c r="C21" s="29">
        <v>45147</v>
      </c>
      <c r="D21" s="30" t="s">
        <v>6</v>
      </c>
      <c r="E21" s="31">
        <v>6</v>
      </c>
      <c r="F21" s="28">
        <v>26</v>
      </c>
      <c r="G21" s="32">
        <f t="shared" si="0"/>
        <v>4.333333333333333</v>
      </c>
      <c r="H21" s="33">
        <v>125000</v>
      </c>
      <c r="I21" s="33">
        <f t="shared" si="1"/>
        <v>20833.333333333332</v>
      </c>
      <c r="J21" s="34">
        <v>377</v>
      </c>
      <c r="K21" s="28">
        <v>66</v>
      </c>
      <c r="L21" s="28">
        <v>77</v>
      </c>
      <c r="M21" s="28">
        <v>26</v>
      </c>
      <c r="N21" s="28">
        <v>7</v>
      </c>
      <c r="O21" s="34">
        <f t="shared" si="2"/>
        <v>176</v>
      </c>
      <c r="P21" s="32">
        <f t="shared" si="3"/>
        <v>0.82954545454545459</v>
      </c>
      <c r="Q21" s="28">
        <f t="shared" si="4"/>
        <v>143</v>
      </c>
      <c r="R21" s="28">
        <f t="shared" si="5"/>
        <v>33</v>
      </c>
    </row>
    <row r="22" spans="1:18" x14ac:dyDescent="0.2">
      <c r="A22" s="28" t="s">
        <v>28</v>
      </c>
      <c r="B22" s="28" t="s">
        <v>29</v>
      </c>
      <c r="C22" s="29">
        <v>45147</v>
      </c>
      <c r="D22" s="30" t="s">
        <v>8</v>
      </c>
      <c r="E22" s="31">
        <v>9</v>
      </c>
      <c r="F22" s="28">
        <v>16</v>
      </c>
      <c r="G22" s="32">
        <f t="shared" si="0"/>
        <v>1.7777777777777777</v>
      </c>
      <c r="H22" s="33">
        <v>54400</v>
      </c>
      <c r="I22" s="33">
        <f t="shared" si="1"/>
        <v>6044.4444444444443</v>
      </c>
      <c r="J22" s="34">
        <v>310</v>
      </c>
      <c r="K22" s="28">
        <v>29</v>
      </c>
      <c r="L22" s="28">
        <v>32</v>
      </c>
      <c r="M22" s="28">
        <v>30</v>
      </c>
      <c r="N22" s="28">
        <v>11</v>
      </c>
      <c r="O22" s="34">
        <f t="shared" si="2"/>
        <v>102</v>
      </c>
      <c r="P22" s="32">
        <f t="shared" si="3"/>
        <v>0.75490196078431371</v>
      </c>
      <c r="Q22" s="28">
        <f t="shared" si="4"/>
        <v>61</v>
      </c>
      <c r="R22" s="28">
        <f t="shared" si="5"/>
        <v>41</v>
      </c>
    </row>
    <row r="23" spans="1:18" x14ac:dyDescent="0.2">
      <c r="A23" s="28" t="s">
        <v>28</v>
      </c>
      <c r="B23" s="28" t="s">
        <v>30</v>
      </c>
      <c r="C23" s="29">
        <v>45148</v>
      </c>
      <c r="D23" s="30" t="s">
        <v>5</v>
      </c>
      <c r="E23" s="31">
        <v>9</v>
      </c>
      <c r="F23" s="28">
        <v>21</v>
      </c>
      <c r="G23" s="32">
        <f t="shared" si="0"/>
        <v>2.3333333333333335</v>
      </c>
      <c r="H23" s="33">
        <v>71400</v>
      </c>
      <c r="I23" s="33">
        <f t="shared" si="1"/>
        <v>7933.333333333333</v>
      </c>
      <c r="J23" s="34">
        <v>327</v>
      </c>
      <c r="K23" s="28">
        <v>25</v>
      </c>
      <c r="L23" s="28">
        <v>36</v>
      </c>
      <c r="M23" s="28">
        <v>33</v>
      </c>
      <c r="N23" s="28">
        <v>12</v>
      </c>
      <c r="O23" s="34">
        <f t="shared" si="2"/>
        <v>106</v>
      </c>
      <c r="P23" s="32">
        <f t="shared" si="3"/>
        <v>0.73962264150943391</v>
      </c>
      <c r="Q23" s="28">
        <f t="shared" si="4"/>
        <v>61</v>
      </c>
      <c r="R23" s="28">
        <f t="shared" si="5"/>
        <v>45</v>
      </c>
    </row>
    <row r="24" spans="1:18" x14ac:dyDescent="0.2">
      <c r="A24" s="28" t="s">
        <v>28</v>
      </c>
      <c r="B24" s="28" t="s">
        <v>29</v>
      </c>
      <c r="C24" s="29">
        <v>45148</v>
      </c>
      <c r="D24" s="30" t="s">
        <v>9</v>
      </c>
      <c r="E24" s="31">
        <v>7</v>
      </c>
      <c r="F24" s="28">
        <v>23</v>
      </c>
      <c r="G24" s="32">
        <f t="shared" si="0"/>
        <v>3.2857142857142856</v>
      </c>
      <c r="H24" s="33">
        <v>78200</v>
      </c>
      <c r="I24" s="33">
        <f t="shared" si="1"/>
        <v>11171.428571428571</v>
      </c>
      <c r="J24" s="34">
        <v>367</v>
      </c>
      <c r="K24" s="28">
        <v>27</v>
      </c>
      <c r="L24" s="28">
        <v>37</v>
      </c>
      <c r="M24" s="28">
        <v>36</v>
      </c>
      <c r="N24" s="28">
        <v>12</v>
      </c>
      <c r="O24" s="34">
        <f t="shared" si="2"/>
        <v>112</v>
      </c>
      <c r="P24" s="32">
        <f t="shared" si="3"/>
        <v>0.7410714285714286</v>
      </c>
      <c r="Q24" s="28">
        <f t="shared" si="4"/>
        <v>64</v>
      </c>
      <c r="R24" s="28">
        <f t="shared" si="5"/>
        <v>48</v>
      </c>
    </row>
    <row r="25" spans="1:18" x14ac:dyDescent="0.2">
      <c r="A25" s="28" t="s">
        <v>28</v>
      </c>
      <c r="B25" s="28" t="s">
        <v>30</v>
      </c>
      <c r="C25" s="29">
        <v>45149</v>
      </c>
      <c r="D25" s="30" t="s">
        <v>6</v>
      </c>
      <c r="E25" s="31">
        <v>8</v>
      </c>
      <c r="F25" s="28">
        <v>24</v>
      </c>
      <c r="G25" s="32">
        <f t="shared" si="0"/>
        <v>3</v>
      </c>
      <c r="H25" s="33">
        <v>81600</v>
      </c>
      <c r="I25" s="33">
        <f t="shared" si="1"/>
        <v>10200</v>
      </c>
      <c r="J25" s="34">
        <v>379</v>
      </c>
      <c r="K25" s="28">
        <v>23</v>
      </c>
      <c r="L25" s="28">
        <v>37</v>
      </c>
      <c r="M25" s="28">
        <v>33</v>
      </c>
      <c r="N25" s="28">
        <v>11</v>
      </c>
      <c r="O25" s="34">
        <f t="shared" si="2"/>
        <v>104</v>
      </c>
      <c r="P25" s="32">
        <f t="shared" si="3"/>
        <v>0.7384615384615385</v>
      </c>
      <c r="Q25" s="28">
        <f t="shared" si="4"/>
        <v>60</v>
      </c>
      <c r="R25" s="28">
        <f t="shared" si="5"/>
        <v>44</v>
      </c>
    </row>
    <row r="26" spans="1:18" x14ac:dyDescent="0.2">
      <c r="A26" s="28" t="s">
        <v>28</v>
      </c>
      <c r="B26" s="28" t="s">
        <v>29</v>
      </c>
      <c r="C26" s="29">
        <v>45149</v>
      </c>
      <c r="D26" s="30" t="s">
        <v>4</v>
      </c>
      <c r="E26" s="31">
        <v>8</v>
      </c>
      <c r="F26" s="28">
        <v>15</v>
      </c>
      <c r="G26" s="32">
        <f t="shared" si="0"/>
        <v>1.875</v>
      </c>
      <c r="H26" s="33">
        <v>51000</v>
      </c>
      <c r="I26" s="33">
        <f t="shared" si="1"/>
        <v>6375</v>
      </c>
      <c r="J26" s="34">
        <v>302</v>
      </c>
      <c r="K26" s="28">
        <v>24</v>
      </c>
      <c r="L26" s="28">
        <v>37</v>
      </c>
      <c r="M26" s="28">
        <v>33</v>
      </c>
      <c r="N26" s="28">
        <v>12</v>
      </c>
      <c r="O26" s="34">
        <f t="shared" si="2"/>
        <v>106</v>
      </c>
      <c r="P26" s="32">
        <f t="shared" si="3"/>
        <v>0.73773584905660372</v>
      </c>
      <c r="Q26" s="28">
        <f t="shared" si="4"/>
        <v>61</v>
      </c>
      <c r="R26" s="28">
        <f t="shared" si="5"/>
        <v>45</v>
      </c>
    </row>
    <row r="27" spans="1:18" x14ac:dyDescent="0.2">
      <c r="A27" s="28" t="s">
        <v>28</v>
      </c>
      <c r="B27" s="28" t="s">
        <v>30</v>
      </c>
      <c r="C27" s="29">
        <v>45150</v>
      </c>
      <c r="D27" s="30" t="s">
        <v>7</v>
      </c>
      <c r="E27" s="31">
        <v>6</v>
      </c>
      <c r="F27" s="28">
        <v>19</v>
      </c>
      <c r="G27" s="32">
        <f t="shared" si="0"/>
        <v>3.1666666666666665</v>
      </c>
      <c r="H27" s="33">
        <v>64600</v>
      </c>
      <c r="I27" s="33">
        <f t="shared" si="1"/>
        <v>10766.666666666666</v>
      </c>
      <c r="J27" s="34">
        <v>380</v>
      </c>
      <c r="K27" s="28">
        <v>21</v>
      </c>
      <c r="L27" s="28">
        <v>32</v>
      </c>
      <c r="M27" s="28">
        <v>33</v>
      </c>
      <c r="N27" s="28">
        <v>11</v>
      </c>
      <c r="O27" s="34">
        <f t="shared" si="2"/>
        <v>97</v>
      </c>
      <c r="P27" s="32">
        <f t="shared" si="3"/>
        <v>0.72989690721649481</v>
      </c>
      <c r="Q27" s="28">
        <f t="shared" si="4"/>
        <v>53</v>
      </c>
      <c r="R27" s="28">
        <f t="shared" si="5"/>
        <v>44</v>
      </c>
    </row>
    <row r="28" spans="1:18" x14ac:dyDescent="0.2">
      <c r="A28" s="28" t="s">
        <v>28</v>
      </c>
      <c r="B28" s="28" t="s">
        <v>29</v>
      </c>
      <c r="C28" s="29">
        <v>45151</v>
      </c>
      <c r="D28" s="30" t="s">
        <v>8</v>
      </c>
      <c r="E28" s="31">
        <v>7</v>
      </c>
      <c r="F28" s="28">
        <v>20</v>
      </c>
      <c r="G28" s="32">
        <f t="shared" si="0"/>
        <v>2.8571428571428572</v>
      </c>
      <c r="H28" s="33">
        <v>68000</v>
      </c>
      <c r="I28" s="33">
        <f t="shared" si="1"/>
        <v>9714.2857142857138</v>
      </c>
      <c r="J28" s="34">
        <v>394</v>
      </c>
      <c r="K28" s="28">
        <v>30</v>
      </c>
      <c r="L28" s="28">
        <v>38</v>
      </c>
      <c r="M28" s="28">
        <v>35</v>
      </c>
      <c r="N28" s="28">
        <v>13</v>
      </c>
      <c r="O28" s="34">
        <f t="shared" si="2"/>
        <v>116</v>
      </c>
      <c r="P28" s="32">
        <f t="shared" si="3"/>
        <v>0.74655172413793103</v>
      </c>
      <c r="Q28" s="28">
        <f t="shared" si="4"/>
        <v>68</v>
      </c>
      <c r="R28" s="28">
        <f t="shared" si="5"/>
        <v>48</v>
      </c>
    </row>
    <row r="29" spans="1:18" x14ac:dyDescent="0.2">
      <c r="A29" s="28" t="s">
        <v>28</v>
      </c>
      <c r="B29" s="28" t="s">
        <v>30</v>
      </c>
      <c r="C29" s="29">
        <v>45151</v>
      </c>
      <c r="D29" s="30" t="s">
        <v>5</v>
      </c>
      <c r="E29" s="31">
        <v>9</v>
      </c>
      <c r="F29" s="28">
        <v>24</v>
      </c>
      <c r="G29" s="32">
        <f t="shared" si="0"/>
        <v>2.6666666666666665</v>
      </c>
      <c r="H29" s="33">
        <v>81600</v>
      </c>
      <c r="I29" s="33">
        <f t="shared" si="1"/>
        <v>9066.6666666666661</v>
      </c>
      <c r="J29" s="34">
        <v>321</v>
      </c>
      <c r="K29" s="28">
        <v>27</v>
      </c>
      <c r="L29" s="28">
        <v>32</v>
      </c>
      <c r="M29" s="28">
        <v>40</v>
      </c>
      <c r="N29" s="28">
        <v>14</v>
      </c>
      <c r="O29" s="34">
        <f t="shared" si="2"/>
        <v>113</v>
      </c>
      <c r="P29" s="32">
        <f t="shared" si="3"/>
        <v>0.72743362831858405</v>
      </c>
      <c r="Q29" s="28">
        <f t="shared" si="4"/>
        <v>59</v>
      </c>
      <c r="R29" s="28">
        <f t="shared" si="5"/>
        <v>54</v>
      </c>
    </row>
    <row r="30" spans="1:18" x14ac:dyDescent="0.2">
      <c r="A30" s="28" t="s">
        <v>31</v>
      </c>
      <c r="B30" s="28" t="s">
        <v>29</v>
      </c>
      <c r="C30" s="29">
        <v>45152</v>
      </c>
      <c r="D30" s="30" t="s">
        <v>9</v>
      </c>
      <c r="E30" s="31">
        <v>7</v>
      </c>
      <c r="F30" s="28">
        <v>25</v>
      </c>
      <c r="G30" s="32">
        <f t="shared" si="0"/>
        <v>3.5714285714285716</v>
      </c>
      <c r="H30" s="33">
        <v>70000</v>
      </c>
      <c r="I30" s="33">
        <f t="shared" si="1"/>
        <v>10000</v>
      </c>
      <c r="J30" s="34">
        <v>348</v>
      </c>
      <c r="K30" s="28">
        <v>20</v>
      </c>
      <c r="L30" s="28">
        <v>38</v>
      </c>
      <c r="M30" s="28">
        <v>30</v>
      </c>
      <c r="N30" s="28">
        <v>10</v>
      </c>
      <c r="O30" s="34">
        <f t="shared" si="2"/>
        <v>98</v>
      </c>
      <c r="P30" s="32">
        <f t="shared" si="3"/>
        <v>0.73877551020408161</v>
      </c>
      <c r="Q30" s="28">
        <f t="shared" si="4"/>
        <v>58</v>
      </c>
      <c r="R30" s="28">
        <f t="shared" si="5"/>
        <v>40</v>
      </c>
    </row>
    <row r="31" spans="1:18" x14ac:dyDescent="0.2">
      <c r="A31" s="28" t="s">
        <v>31</v>
      </c>
      <c r="B31" s="28" t="s">
        <v>30</v>
      </c>
      <c r="C31" s="29">
        <v>45153</v>
      </c>
      <c r="D31" s="30" t="s">
        <v>6</v>
      </c>
      <c r="E31" s="31">
        <v>7</v>
      </c>
      <c r="F31" s="28">
        <v>21</v>
      </c>
      <c r="G31" s="32">
        <f t="shared" si="0"/>
        <v>3</v>
      </c>
      <c r="H31" s="33">
        <v>71400</v>
      </c>
      <c r="I31" s="33">
        <f t="shared" si="1"/>
        <v>10200</v>
      </c>
      <c r="J31" s="34">
        <v>381</v>
      </c>
      <c r="K31" s="28">
        <v>23</v>
      </c>
      <c r="L31" s="28">
        <v>45</v>
      </c>
      <c r="M31" s="28">
        <v>36</v>
      </c>
      <c r="N31" s="28">
        <v>11</v>
      </c>
      <c r="O31" s="34">
        <f t="shared" si="2"/>
        <v>115</v>
      </c>
      <c r="P31" s="32">
        <f t="shared" si="3"/>
        <v>0.73913043478260865</v>
      </c>
      <c r="Q31" s="28">
        <f t="shared" si="4"/>
        <v>68</v>
      </c>
      <c r="R31" s="28">
        <f t="shared" si="5"/>
        <v>47</v>
      </c>
    </row>
    <row r="32" spans="1:18" x14ac:dyDescent="0.2">
      <c r="A32" s="28" t="s">
        <v>31</v>
      </c>
      <c r="B32" s="28" t="s">
        <v>29</v>
      </c>
      <c r="C32" s="29">
        <v>45154</v>
      </c>
      <c r="D32" s="30" t="s">
        <v>4</v>
      </c>
      <c r="E32" s="31">
        <v>7</v>
      </c>
      <c r="F32" s="28">
        <v>24</v>
      </c>
      <c r="G32" s="32">
        <f t="shared" si="0"/>
        <v>3.4285714285714284</v>
      </c>
      <c r="H32" s="33">
        <v>81600</v>
      </c>
      <c r="I32" s="33">
        <f t="shared" si="1"/>
        <v>11657.142857142857</v>
      </c>
      <c r="J32" s="34">
        <v>335</v>
      </c>
      <c r="K32" s="28">
        <v>28</v>
      </c>
      <c r="L32" s="28">
        <v>31</v>
      </c>
      <c r="M32" s="28">
        <v>33</v>
      </c>
      <c r="N32" s="28">
        <v>15</v>
      </c>
      <c r="O32" s="34">
        <f t="shared" si="2"/>
        <v>107</v>
      </c>
      <c r="P32" s="32">
        <f t="shared" si="3"/>
        <v>0.73457943925233649</v>
      </c>
      <c r="Q32" s="28">
        <f t="shared" si="4"/>
        <v>59</v>
      </c>
      <c r="R32" s="28">
        <f t="shared" si="5"/>
        <v>48</v>
      </c>
    </row>
    <row r="33" spans="1:18" x14ac:dyDescent="0.2">
      <c r="A33" s="28" t="s">
        <v>31</v>
      </c>
      <c r="B33" s="28" t="s">
        <v>30</v>
      </c>
      <c r="C33" s="29">
        <v>45155</v>
      </c>
      <c r="D33" s="30" t="s">
        <v>7</v>
      </c>
      <c r="E33" s="31">
        <v>6</v>
      </c>
      <c r="F33" s="28">
        <v>18</v>
      </c>
      <c r="G33" s="32">
        <f t="shared" si="0"/>
        <v>3</v>
      </c>
      <c r="H33" s="33">
        <v>61200</v>
      </c>
      <c r="I33" s="33">
        <f t="shared" si="1"/>
        <v>10200</v>
      </c>
      <c r="J33" s="34">
        <v>327</v>
      </c>
      <c r="K33" s="28">
        <v>23</v>
      </c>
      <c r="L33" s="28">
        <v>30</v>
      </c>
      <c r="M33" s="28">
        <v>33</v>
      </c>
      <c r="N33" s="28">
        <v>11</v>
      </c>
      <c r="O33" s="34">
        <f t="shared" si="2"/>
        <v>97</v>
      </c>
      <c r="P33" s="32">
        <f t="shared" si="3"/>
        <v>0.73402061855670098</v>
      </c>
      <c r="Q33" s="28">
        <f t="shared" si="4"/>
        <v>53</v>
      </c>
      <c r="R33" s="28">
        <f t="shared" si="5"/>
        <v>44</v>
      </c>
    </row>
    <row r="34" spans="1:18" x14ac:dyDescent="0.2">
      <c r="A34" s="28" t="s">
        <v>31</v>
      </c>
      <c r="B34" s="28" t="s">
        <v>29</v>
      </c>
      <c r="C34" s="29">
        <v>45159</v>
      </c>
      <c r="D34" s="30" t="s">
        <v>8</v>
      </c>
      <c r="E34" s="31">
        <v>7</v>
      </c>
      <c r="F34" s="28">
        <v>23</v>
      </c>
      <c r="G34" s="32">
        <f t="shared" si="0"/>
        <v>3.2857142857142856</v>
      </c>
      <c r="H34" s="33">
        <v>78200</v>
      </c>
      <c r="I34" s="33">
        <f t="shared" si="1"/>
        <v>11171.428571428571</v>
      </c>
      <c r="J34" s="34">
        <v>369</v>
      </c>
      <c r="K34" s="28">
        <v>21</v>
      </c>
      <c r="L34" s="28">
        <v>20</v>
      </c>
      <c r="M34" s="28">
        <v>34</v>
      </c>
      <c r="N34" s="28">
        <v>10</v>
      </c>
      <c r="O34" s="34">
        <f t="shared" si="2"/>
        <v>85</v>
      </c>
      <c r="P34" s="32">
        <f t="shared" si="3"/>
        <v>0.72235294117647064</v>
      </c>
      <c r="Q34" s="28">
        <f t="shared" si="4"/>
        <v>41</v>
      </c>
      <c r="R34" s="28">
        <f t="shared" si="5"/>
        <v>44</v>
      </c>
    </row>
    <row r="35" spans="1:18" x14ac:dyDescent="0.2">
      <c r="A35" s="28" t="s">
        <v>31</v>
      </c>
      <c r="B35" s="28" t="s">
        <v>30</v>
      </c>
      <c r="C35" s="29">
        <v>45159</v>
      </c>
      <c r="D35" s="30" t="s">
        <v>5</v>
      </c>
      <c r="E35" s="31">
        <v>6</v>
      </c>
      <c r="F35" s="28">
        <v>24</v>
      </c>
      <c r="G35" s="32">
        <f t="shared" si="0"/>
        <v>4</v>
      </c>
      <c r="H35" s="33">
        <v>81600</v>
      </c>
      <c r="I35" s="33">
        <f t="shared" si="1"/>
        <v>13600</v>
      </c>
      <c r="J35" s="34">
        <v>365</v>
      </c>
      <c r="K35" s="28">
        <v>29</v>
      </c>
      <c r="L35" s="28">
        <v>34</v>
      </c>
      <c r="M35" s="28">
        <v>36</v>
      </c>
      <c r="N35" s="28">
        <v>14</v>
      </c>
      <c r="O35" s="34">
        <f t="shared" si="2"/>
        <v>113</v>
      </c>
      <c r="P35" s="32">
        <f t="shared" si="3"/>
        <v>0.73805309734513269</v>
      </c>
      <c r="Q35" s="28">
        <f t="shared" si="4"/>
        <v>63</v>
      </c>
      <c r="R35" s="28">
        <f t="shared" si="5"/>
        <v>50</v>
      </c>
    </row>
    <row r="36" spans="1:18" x14ac:dyDescent="0.2">
      <c r="A36" s="28" t="s">
        <v>31</v>
      </c>
      <c r="B36" s="28" t="s">
        <v>29</v>
      </c>
      <c r="C36" s="29">
        <v>45160</v>
      </c>
      <c r="D36" s="30" t="s">
        <v>9</v>
      </c>
      <c r="E36" s="31">
        <v>7</v>
      </c>
      <c r="F36" s="28">
        <v>19</v>
      </c>
      <c r="G36" s="32">
        <f t="shared" si="0"/>
        <v>2.7142857142857144</v>
      </c>
      <c r="H36" s="33">
        <v>64600</v>
      </c>
      <c r="I36" s="33">
        <f t="shared" si="1"/>
        <v>9228.5714285714294</v>
      </c>
      <c r="J36" s="34">
        <v>370</v>
      </c>
      <c r="K36" s="28">
        <v>27</v>
      </c>
      <c r="L36" s="28">
        <v>38</v>
      </c>
      <c r="M36" s="28">
        <v>33</v>
      </c>
      <c r="N36" s="28">
        <v>14</v>
      </c>
      <c r="O36" s="34">
        <f t="shared" si="2"/>
        <v>112</v>
      </c>
      <c r="P36" s="32">
        <f t="shared" si="3"/>
        <v>0.73928571428571432</v>
      </c>
      <c r="Q36" s="28">
        <f t="shared" si="4"/>
        <v>65</v>
      </c>
      <c r="R36" s="28">
        <f t="shared" si="5"/>
        <v>47</v>
      </c>
    </row>
    <row r="37" spans="1:18" x14ac:dyDescent="0.2">
      <c r="A37" s="28" t="s">
        <v>31</v>
      </c>
      <c r="B37" s="28" t="s">
        <v>30</v>
      </c>
      <c r="C37" s="29">
        <v>45161</v>
      </c>
      <c r="D37" s="30" t="s">
        <v>6</v>
      </c>
      <c r="E37" s="31">
        <v>9</v>
      </c>
      <c r="F37" s="28">
        <v>15</v>
      </c>
      <c r="G37" s="32">
        <f t="shared" si="0"/>
        <v>1.6666666666666667</v>
      </c>
      <c r="H37" s="33">
        <v>51000</v>
      </c>
      <c r="I37" s="33">
        <f t="shared" si="1"/>
        <v>5666.666666666667</v>
      </c>
      <c r="J37" s="34">
        <v>302</v>
      </c>
      <c r="K37" s="28">
        <v>38</v>
      </c>
      <c r="L37" s="28">
        <v>34</v>
      </c>
      <c r="M37" s="28">
        <v>36</v>
      </c>
      <c r="N37" s="28">
        <v>13</v>
      </c>
      <c r="O37" s="34">
        <f t="shared" si="2"/>
        <v>121</v>
      </c>
      <c r="P37" s="32">
        <f t="shared" si="3"/>
        <v>0.76033057851239672</v>
      </c>
      <c r="Q37" s="28">
        <f t="shared" si="4"/>
        <v>72</v>
      </c>
      <c r="R37" s="28">
        <f t="shared" si="5"/>
        <v>49</v>
      </c>
    </row>
    <row r="38" spans="1:18" x14ac:dyDescent="0.2">
      <c r="A38" s="28" t="s">
        <v>31</v>
      </c>
      <c r="B38" s="28" t="s">
        <v>29</v>
      </c>
      <c r="C38" s="29">
        <v>45162</v>
      </c>
      <c r="D38" s="30" t="s">
        <v>4</v>
      </c>
      <c r="E38" s="31">
        <v>6</v>
      </c>
      <c r="F38" s="28">
        <v>18</v>
      </c>
      <c r="G38" s="32">
        <f t="shared" si="0"/>
        <v>3</v>
      </c>
      <c r="H38" s="33">
        <v>61200</v>
      </c>
      <c r="I38" s="33">
        <f t="shared" si="1"/>
        <v>10200</v>
      </c>
      <c r="J38" s="34">
        <v>316</v>
      </c>
      <c r="K38" s="28">
        <v>28</v>
      </c>
      <c r="L38" s="28">
        <v>33</v>
      </c>
      <c r="M38" s="28">
        <v>34</v>
      </c>
      <c r="N38" s="28">
        <v>11</v>
      </c>
      <c r="O38" s="34">
        <f t="shared" si="2"/>
        <v>106</v>
      </c>
      <c r="P38" s="32">
        <f t="shared" si="3"/>
        <v>0.74716981132075466</v>
      </c>
      <c r="Q38" s="28">
        <f t="shared" si="4"/>
        <v>61</v>
      </c>
      <c r="R38" s="28">
        <f t="shared" si="5"/>
        <v>45</v>
      </c>
    </row>
    <row r="39" spans="1:18" x14ac:dyDescent="0.2">
      <c r="A39" s="28" t="s">
        <v>31</v>
      </c>
      <c r="B39" s="28" t="s">
        <v>30</v>
      </c>
      <c r="C39" s="29">
        <v>45163</v>
      </c>
      <c r="D39" s="30" t="s">
        <v>7</v>
      </c>
      <c r="E39" s="31">
        <v>7</v>
      </c>
      <c r="F39" s="28">
        <v>25</v>
      </c>
      <c r="G39" s="32">
        <f t="shared" si="0"/>
        <v>3.5714285714285716</v>
      </c>
      <c r="H39" s="33">
        <v>85000</v>
      </c>
      <c r="I39" s="33">
        <f t="shared" si="1"/>
        <v>12142.857142857143</v>
      </c>
      <c r="J39" s="34">
        <v>330</v>
      </c>
      <c r="K39" s="28">
        <v>24</v>
      </c>
      <c r="L39" s="28">
        <v>32</v>
      </c>
      <c r="M39" s="28">
        <v>30</v>
      </c>
      <c r="N39" s="28">
        <v>10</v>
      </c>
      <c r="O39" s="34">
        <f t="shared" si="2"/>
        <v>96</v>
      </c>
      <c r="P39" s="32">
        <f t="shared" si="3"/>
        <v>0.74583333333333335</v>
      </c>
      <c r="Q39" s="28">
        <f t="shared" si="4"/>
        <v>56</v>
      </c>
      <c r="R39" s="28">
        <f t="shared" si="5"/>
        <v>40</v>
      </c>
    </row>
    <row r="40" spans="1:18" x14ac:dyDescent="0.2">
      <c r="A40" s="28" t="s">
        <v>32</v>
      </c>
      <c r="B40" s="28" t="s">
        <v>29</v>
      </c>
      <c r="C40" s="29">
        <v>45165</v>
      </c>
      <c r="D40" s="30" t="s">
        <v>8</v>
      </c>
      <c r="E40" s="31">
        <v>7</v>
      </c>
      <c r="F40" s="28">
        <v>15</v>
      </c>
      <c r="G40" s="32">
        <f t="shared" si="0"/>
        <v>2.1428571428571428</v>
      </c>
      <c r="H40" s="33">
        <v>51000</v>
      </c>
      <c r="I40" s="33">
        <f t="shared" si="1"/>
        <v>7285.7142857142853</v>
      </c>
      <c r="J40" s="34">
        <v>356</v>
      </c>
      <c r="K40" s="28">
        <v>21</v>
      </c>
      <c r="L40" s="28">
        <v>35</v>
      </c>
      <c r="M40" s="28">
        <v>35</v>
      </c>
      <c r="N40" s="28">
        <v>10</v>
      </c>
      <c r="O40" s="34">
        <f t="shared" si="2"/>
        <v>101</v>
      </c>
      <c r="P40" s="32">
        <f t="shared" si="3"/>
        <v>0.73267326732673266</v>
      </c>
      <c r="Q40" s="28">
        <f t="shared" si="4"/>
        <v>56</v>
      </c>
      <c r="R40" s="28">
        <f t="shared" si="5"/>
        <v>45</v>
      </c>
    </row>
    <row r="41" spans="1:18" x14ac:dyDescent="0.2">
      <c r="A41" s="28" t="s">
        <v>32</v>
      </c>
      <c r="B41" s="28" t="s">
        <v>30</v>
      </c>
      <c r="C41" s="29">
        <v>45166</v>
      </c>
      <c r="D41" s="30" t="s">
        <v>5</v>
      </c>
      <c r="E41" s="31">
        <v>7</v>
      </c>
      <c r="F41" s="28">
        <v>23</v>
      </c>
      <c r="G41" s="32">
        <f t="shared" si="0"/>
        <v>3.2857142857142856</v>
      </c>
      <c r="H41" s="33">
        <v>78200</v>
      </c>
      <c r="I41" s="33">
        <f t="shared" si="1"/>
        <v>11171.428571428571</v>
      </c>
      <c r="J41" s="34">
        <v>397</v>
      </c>
      <c r="K41" s="28">
        <v>23</v>
      </c>
      <c r="L41" s="28">
        <v>32</v>
      </c>
      <c r="M41" s="28">
        <v>33</v>
      </c>
      <c r="N41" s="28">
        <v>13</v>
      </c>
      <c r="O41" s="34">
        <f t="shared" si="2"/>
        <v>101</v>
      </c>
      <c r="P41" s="32">
        <f t="shared" si="3"/>
        <v>0.72871287128712869</v>
      </c>
      <c r="Q41" s="28">
        <f t="shared" si="4"/>
        <v>55</v>
      </c>
      <c r="R41" s="28">
        <f t="shared" si="5"/>
        <v>46</v>
      </c>
    </row>
    <row r="42" spans="1:18" x14ac:dyDescent="0.2">
      <c r="A42" s="28" t="s">
        <v>32</v>
      </c>
      <c r="B42" s="28" t="s">
        <v>29</v>
      </c>
      <c r="C42" s="29">
        <v>45166</v>
      </c>
      <c r="D42" s="30" t="s">
        <v>9</v>
      </c>
      <c r="E42" s="31">
        <v>8</v>
      </c>
      <c r="F42" s="28">
        <v>24</v>
      </c>
      <c r="G42" s="32">
        <f t="shared" si="0"/>
        <v>3</v>
      </c>
      <c r="H42" s="33">
        <v>81600</v>
      </c>
      <c r="I42" s="33">
        <f t="shared" si="1"/>
        <v>10200</v>
      </c>
      <c r="J42" s="34">
        <v>379</v>
      </c>
      <c r="K42" s="28">
        <v>20</v>
      </c>
      <c r="L42" s="28">
        <v>36</v>
      </c>
      <c r="M42" s="28">
        <v>31</v>
      </c>
      <c r="N42" s="28">
        <v>14</v>
      </c>
      <c r="O42" s="34">
        <f t="shared" si="2"/>
        <v>101</v>
      </c>
      <c r="P42" s="32">
        <f t="shared" si="3"/>
        <v>0.72277227722772275</v>
      </c>
      <c r="Q42" s="28">
        <f t="shared" si="4"/>
        <v>56</v>
      </c>
      <c r="R42" s="28">
        <f t="shared" si="5"/>
        <v>45</v>
      </c>
    </row>
    <row r="43" spans="1:18" x14ac:dyDescent="0.2">
      <c r="A43" s="28" t="s">
        <v>32</v>
      </c>
      <c r="B43" s="28" t="s">
        <v>30</v>
      </c>
      <c r="C43" s="29">
        <v>45167</v>
      </c>
      <c r="D43" s="30" t="s">
        <v>6</v>
      </c>
      <c r="E43" s="31">
        <v>9</v>
      </c>
      <c r="F43" s="28">
        <v>21</v>
      </c>
      <c r="G43" s="32">
        <f t="shared" si="0"/>
        <v>2.3333333333333335</v>
      </c>
      <c r="H43" s="33">
        <v>71400</v>
      </c>
      <c r="I43" s="33">
        <f t="shared" si="1"/>
        <v>7933.333333333333</v>
      </c>
      <c r="J43" s="34">
        <v>348</v>
      </c>
      <c r="K43" s="28">
        <v>22</v>
      </c>
      <c r="L43" s="28">
        <v>30</v>
      </c>
      <c r="M43" s="28">
        <v>37</v>
      </c>
      <c r="N43" s="28">
        <v>14</v>
      </c>
      <c r="O43" s="34">
        <f t="shared" si="2"/>
        <v>103</v>
      </c>
      <c r="P43" s="32">
        <f t="shared" si="3"/>
        <v>0.71650485436893208</v>
      </c>
      <c r="Q43" s="28">
        <f t="shared" si="4"/>
        <v>52</v>
      </c>
      <c r="R43" s="28">
        <f t="shared" si="5"/>
        <v>51</v>
      </c>
    </row>
    <row r="44" spans="1:18" x14ac:dyDescent="0.2">
      <c r="A44" s="28" t="s">
        <v>32</v>
      </c>
      <c r="B44" s="28" t="s">
        <v>29</v>
      </c>
      <c r="C44" s="29">
        <v>45168</v>
      </c>
      <c r="D44" s="30" t="s">
        <v>4</v>
      </c>
      <c r="E44" s="31">
        <v>6</v>
      </c>
      <c r="F44" s="28">
        <v>19</v>
      </c>
      <c r="G44" s="32">
        <f t="shared" si="0"/>
        <v>3.1666666666666665</v>
      </c>
      <c r="H44" s="33">
        <v>64600</v>
      </c>
      <c r="I44" s="33">
        <f t="shared" si="1"/>
        <v>10766.666666666666</v>
      </c>
      <c r="J44" s="34">
        <v>356</v>
      </c>
      <c r="K44" s="28">
        <v>28</v>
      </c>
      <c r="L44" s="28">
        <v>38</v>
      </c>
      <c r="M44" s="28">
        <v>40</v>
      </c>
      <c r="N44" s="28">
        <v>14</v>
      </c>
      <c r="O44" s="34">
        <f t="shared" si="2"/>
        <v>120</v>
      </c>
      <c r="P44" s="32">
        <f t="shared" si="3"/>
        <v>0.73333333333333328</v>
      </c>
      <c r="Q44" s="28">
        <f t="shared" si="4"/>
        <v>66</v>
      </c>
      <c r="R44" s="28">
        <f t="shared" si="5"/>
        <v>54</v>
      </c>
    </row>
    <row r="45" spans="1:18" x14ac:dyDescent="0.2">
      <c r="A45" s="28" t="s">
        <v>32</v>
      </c>
      <c r="B45" s="28" t="s">
        <v>30</v>
      </c>
      <c r="C45" s="29">
        <v>45168</v>
      </c>
      <c r="D45" s="30" t="s">
        <v>7</v>
      </c>
      <c r="E45" s="31">
        <v>7</v>
      </c>
      <c r="F45" s="28">
        <v>19</v>
      </c>
      <c r="G45" s="32">
        <f t="shared" si="0"/>
        <v>2.7142857142857144</v>
      </c>
      <c r="H45" s="33">
        <v>64600</v>
      </c>
      <c r="I45" s="33">
        <f t="shared" si="1"/>
        <v>9228.5714285714294</v>
      </c>
      <c r="J45" s="34">
        <v>354</v>
      </c>
      <c r="K45" s="28">
        <v>28</v>
      </c>
      <c r="L45" s="28">
        <v>38</v>
      </c>
      <c r="M45" s="28">
        <v>36</v>
      </c>
      <c r="N45" s="28">
        <v>11</v>
      </c>
      <c r="O45" s="34">
        <f t="shared" si="2"/>
        <v>113</v>
      </c>
      <c r="P45" s="32">
        <f t="shared" si="3"/>
        <v>0.7469026548672566</v>
      </c>
      <c r="Q45" s="28">
        <f t="shared" si="4"/>
        <v>66</v>
      </c>
      <c r="R45" s="28">
        <f t="shared" si="5"/>
        <v>47</v>
      </c>
    </row>
    <row r="46" spans="1:18" x14ac:dyDescent="0.2">
      <c r="A46" s="28" t="s">
        <v>32</v>
      </c>
      <c r="B46" s="28" t="s">
        <v>29</v>
      </c>
      <c r="C46" s="29">
        <v>45168</v>
      </c>
      <c r="D46" s="30" t="s">
        <v>8</v>
      </c>
      <c r="E46" s="31">
        <v>9</v>
      </c>
      <c r="F46" s="28">
        <v>22</v>
      </c>
      <c r="G46" s="32">
        <f t="shared" si="0"/>
        <v>2.4444444444444446</v>
      </c>
      <c r="H46" s="33">
        <v>74800</v>
      </c>
      <c r="I46" s="33">
        <f t="shared" si="1"/>
        <v>8311.1111111111113</v>
      </c>
      <c r="J46" s="34">
        <v>341</v>
      </c>
      <c r="K46" s="28">
        <v>22</v>
      </c>
      <c r="L46" s="28">
        <v>30</v>
      </c>
      <c r="M46" s="28">
        <v>31</v>
      </c>
      <c r="N46" s="28">
        <v>14</v>
      </c>
      <c r="O46" s="34">
        <f t="shared" si="2"/>
        <v>97</v>
      </c>
      <c r="P46" s="32">
        <f t="shared" si="3"/>
        <v>0.72371134020618555</v>
      </c>
      <c r="Q46" s="28">
        <f t="shared" si="4"/>
        <v>52</v>
      </c>
      <c r="R46" s="28">
        <f t="shared" si="5"/>
        <v>45</v>
      </c>
    </row>
    <row r="47" spans="1:18" x14ac:dyDescent="0.2">
      <c r="A47" s="28" t="s">
        <v>32</v>
      </c>
      <c r="B47" s="28" t="s">
        <v>30</v>
      </c>
      <c r="C47" s="29">
        <v>45168</v>
      </c>
      <c r="D47" s="30" t="s">
        <v>5</v>
      </c>
      <c r="E47" s="31">
        <v>8</v>
      </c>
      <c r="F47" s="28">
        <v>16</v>
      </c>
      <c r="G47" s="32">
        <f t="shared" si="0"/>
        <v>2</v>
      </c>
      <c r="H47" s="33">
        <v>54400</v>
      </c>
      <c r="I47" s="33">
        <f t="shared" si="1"/>
        <v>6800</v>
      </c>
      <c r="J47" s="34">
        <v>376</v>
      </c>
      <c r="K47" s="28">
        <v>28</v>
      </c>
      <c r="L47" s="28">
        <v>39</v>
      </c>
      <c r="M47" s="28">
        <v>33</v>
      </c>
      <c r="N47" s="28">
        <v>12</v>
      </c>
      <c r="O47" s="34">
        <f t="shared" si="2"/>
        <v>112</v>
      </c>
      <c r="P47" s="32">
        <f t="shared" si="3"/>
        <v>0.74821428571428572</v>
      </c>
      <c r="Q47" s="28">
        <f t="shared" si="4"/>
        <v>67</v>
      </c>
      <c r="R47" s="28">
        <f t="shared" si="5"/>
        <v>45</v>
      </c>
    </row>
    <row r="48" spans="1:18" x14ac:dyDescent="0.2">
      <c r="A48" s="28" t="s">
        <v>32</v>
      </c>
      <c r="B48" s="28" t="s">
        <v>29</v>
      </c>
      <c r="C48" s="29">
        <v>45171</v>
      </c>
      <c r="D48" s="30" t="s">
        <v>9</v>
      </c>
      <c r="E48" s="31">
        <v>7</v>
      </c>
      <c r="F48" s="28">
        <v>16</v>
      </c>
      <c r="G48" s="32">
        <f t="shared" si="0"/>
        <v>2.2857142857142856</v>
      </c>
      <c r="H48" s="33">
        <v>54400</v>
      </c>
      <c r="I48" s="33">
        <f t="shared" si="1"/>
        <v>7771.4285714285716</v>
      </c>
      <c r="J48" s="34">
        <v>353</v>
      </c>
      <c r="K48" s="28">
        <v>27</v>
      </c>
      <c r="L48" s="28">
        <v>37</v>
      </c>
      <c r="M48" s="28">
        <v>35</v>
      </c>
      <c r="N48" s="28">
        <v>12</v>
      </c>
      <c r="O48" s="34">
        <f t="shared" si="2"/>
        <v>111</v>
      </c>
      <c r="P48" s="32">
        <f t="shared" si="3"/>
        <v>0.74234234234234231</v>
      </c>
      <c r="Q48" s="28">
        <f t="shared" si="4"/>
        <v>64</v>
      </c>
      <c r="R48" s="28">
        <f t="shared" si="5"/>
        <v>47</v>
      </c>
    </row>
    <row r="49" spans="1:18" x14ac:dyDescent="0.2">
      <c r="A49" s="28" t="s">
        <v>32</v>
      </c>
      <c r="B49" s="28" t="s">
        <v>30</v>
      </c>
      <c r="C49" s="29">
        <v>45173</v>
      </c>
      <c r="D49" s="30" t="s">
        <v>6</v>
      </c>
      <c r="E49" s="31">
        <v>9</v>
      </c>
      <c r="F49" s="28">
        <v>15</v>
      </c>
      <c r="G49" s="32">
        <f t="shared" si="0"/>
        <v>1.6666666666666667</v>
      </c>
      <c r="H49" s="33">
        <v>51000</v>
      </c>
      <c r="I49" s="33">
        <f t="shared" si="1"/>
        <v>5666.666666666667</v>
      </c>
      <c r="J49" s="34">
        <v>324</v>
      </c>
      <c r="K49" s="28">
        <v>33</v>
      </c>
      <c r="L49" s="28">
        <v>32</v>
      </c>
      <c r="M49" s="28">
        <v>31</v>
      </c>
      <c r="N49" s="28">
        <v>14</v>
      </c>
      <c r="O49" s="34">
        <f t="shared" si="2"/>
        <v>110</v>
      </c>
      <c r="P49" s="32">
        <f t="shared" si="3"/>
        <v>0.75272727272727269</v>
      </c>
      <c r="Q49" s="28">
        <f t="shared" si="4"/>
        <v>65</v>
      </c>
      <c r="R49" s="28">
        <f t="shared" si="5"/>
        <v>45</v>
      </c>
    </row>
    <row r="50" spans="1:18" x14ac:dyDescent="0.2">
      <c r="A50" s="28" t="s">
        <v>33</v>
      </c>
      <c r="B50" s="28" t="s">
        <v>29</v>
      </c>
      <c r="C50" s="29">
        <v>45174</v>
      </c>
      <c r="D50" s="30" t="s">
        <v>4</v>
      </c>
      <c r="E50" s="31">
        <v>7</v>
      </c>
      <c r="F50" s="28">
        <v>18</v>
      </c>
      <c r="G50" s="32">
        <f t="shared" si="0"/>
        <v>2.5714285714285716</v>
      </c>
      <c r="H50" s="33">
        <v>61200</v>
      </c>
      <c r="I50" s="33">
        <f t="shared" si="1"/>
        <v>8742.8571428571431</v>
      </c>
      <c r="J50" s="34">
        <v>364</v>
      </c>
      <c r="K50" s="28">
        <v>21</v>
      </c>
      <c r="L50" s="28">
        <v>32</v>
      </c>
      <c r="M50" s="28">
        <v>37</v>
      </c>
      <c r="N50" s="28">
        <v>13</v>
      </c>
      <c r="O50" s="34">
        <f t="shared" si="2"/>
        <v>103</v>
      </c>
      <c r="P50" s="32">
        <f t="shared" si="3"/>
        <v>0.71844660194174759</v>
      </c>
      <c r="Q50" s="28">
        <f t="shared" si="4"/>
        <v>53</v>
      </c>
      <c r="R50" s="28">
        <f t="shared" si="5"/>
        <v>50</v>
      </c>
    </row>
    <row r="51" spans="1:18" x14ac:dyDescent="0.2">
      <c r="A51" s="28" t="s">
        <v>33</v>
      </c>
      <c r="B51" s="28" t="s">
        <v>30</v>
      </c>
      <c r="C51" s="29">
        <v>45174</v>
      </c>
      <c r="D51" s="30" t="s">
        <v>7</v>
      </c>
      <c r="E51" s="31">
        <v>8</v>
      </c>
      <c r="F51" s="28">
        <v>20</v>
      </c>
      <c r="G51" s="32">
        <f t="shared" si="0"/>
        <v>2.5</v>
      </c>
      <c r="H51" s="33">
        <v>68000</v>
      </c>
      <c r="I51" s="33">
        <f t="shared" si="1"/>
        <v>8500</v>
      </c>
      <c r="J51" s="34">
        <v>357</v>
      </c>
      <c r="K51" s="28">
        <v>24</v>
      </c>
      <c r="L51" s="28">
        <v>30</v>
      </c>
      <c r="M51" s="28">
        <v>39</v>
      </c>
      <c r="N51" s="28">
        <v>11</v>
      </c>
      <c r="O51" s="34">
        <f t="shared" si="2"/>
        <v>104</v>
      </c>
      <c r="P51" s="32">
        <f t="shared" si="3"/>
        <v>0.72884615384615381</v>
      </c>
      <c r="Q51" s="28">
        <f t="shared" si="4"/>
        <v>54</v>
      </c>
      <c r="R51" s="28">
        <f t="shared" si="5"/>
        <v>50</v>
      </c>
    </row>
    <row r="52" spans="1:18" x14ac:dyDescent="0.2">
      <c r="A52" s="28" t="s">
        <v>33</v>
      </c>
      <c r="B52" s="28" t="s">
        <v>29</v>
      </c>
      <c r="C52" s="29">
        <v>45174</v>
      </c>
      <c r="D52" s="30" t="s">
        <v>8</v>
      </c>
      <c r="E52" s="31">
        <v>8</v>
      </c>
      <c r="F52" s="28">
        <v>15</v>
      </c>
      <c r="G52" s="32">
        <f t="shared" si="0"/>
        <v>1.875</v>
      </c>
      <c r="H52" s="33">
        <v>51000</v>
      </c>
      <c r="I52" s="33">
        <f t="shared" si="1"/>
        <v>6375</v>
      </c>
      <c r="J52" s="34">
        <v>301</v>
      </c>
      <c r="K52" s="28">
        <v>27</v>
      </c>
      <c r="L52" s="28">
        <v>39</v>
      </c>
      <c r="M52" s="28">
        <v>39</v>
      </c>
      <c r="N52" s="28">
        <v>11</v>
      </c>
      <c r="O52" s="34">
        <f t="shared" si="2"/>
        <v>116</v>
      </c>
      <c r="P52" s="32">
        <f t="shared" si="3"/>
        <v>0.74137931034482762</v>
      </c>
      <c r="Q52" s="28">
        <f t="shared" si="4"/>
        <v>66</v>
      </c>
      <c r="R52" s="28">
        <f t="shared" si="5"/>
        <v>50</v>
      </c>
    </row>
    <row r="53" spans="1:18" x14ac:dyDescent="0.2">
      <c r="A53" s="28" t="s">
        <v>33</v>
      </c>
      <c r="B53" s="28" t="s">
        <v>30</v>
      </c>
      <c r="C53" s="29">
        <v>45175</v>
      </c>
      <c r="D53" s="30" t="s">
        <v>5</v>
      </c>
      <c r="E53" s="31">
        <v>7</v>
      </c>
      <c r="F53" s="28">
        <v>16</v>
      </c>
      <c r="G53" s="32">
        <f t="shared" si="0"/>
        <v>2.2857142857142856</v>
      </c>
      <c r="H53" s="33">
        <v>54400</v>
      </c>
      <c r="I53" s="33">
        <f t="shared" si="1"/>
        <v>7771.4285714285716</v>
      </c>
      <c r="J53" s="34">
        <v>398</v>
      </c>
      <c r="K53" s="28">
        <v>29</v>
      </c>
      <c r="L53" s="28">
        <v>31</v>
      </c>
      <c r="M53" s="28">
        <v>33</v>
      </c>
      <c r="N53" s="28">
        <v>11</v>
      </c>
      <c r="O53" s="34">
        <f t="shared" si="2"/>
        <v>104</v>
      </c>
      <c r="P53" s="32">
        <f t="shared" si="3"/>
        <v>0.75</v>
      </c>
      <c r="Q53" s="28">
        <f t="shared" si="4"/>
        <v>60</v>
      </c>
      <c r="R53" s="28">
        <f t="shared" si="5"/>
        <v>44</v>
      </c>
    </row>
    <row r="54" spans="1:18" x14ac:dyDescent="0.2">
      <c r="A54" s="28" t="s">
        <v>33</v>
      </c>
      <c r="B54" s="28" t="s">
        <v>29</v>
      </c>
      <c r="C54" s="29">
        <v>45177</v>
      </c>
      <c r="D54" s="30" t="s">
        <v>9</v>
      </c>
      <c r="E54" s="31">
        <v>8</v>
      </c>
      <c r="F54" s="28">
        <v>19</v>
      </c>
      <c r="G54" s="32">
        <f t="shared" si="0"/>
        <v>2.375</v>
      </c>
      <c r="H54" s="33">
        <v>64600</v>
      </c>
      <c r="I54" s="33">
        <f t="shared" si="1"/>
        <v>8075</v>
      </c>
      <c r="J54" s="34">
        <v>324</v>
      </c>
      <c r="K54" s="28">
        <v>22</v>
      </c>
      <c r="L54" s="28">
        <v>36</v>
      </c>
      <c r="M54" s="28">
        <v>39</v>
      </c>
      <c r="N54" s="28">
        <v>14</v>
      </c>
      <c r="O54" s="34">
        <f t="shared" si="2"/>
        <v>111</v>
      </c>
      <c r="P54" s="32">
        <f t="shared" si="3"/>
        <v>0.7189189189189189</v>
      </c>
      <c r="Q54" s="28">
        <f t="shared" si="4"/>
        <v>58</v>
      </c>
      <c r="R54" s="28">
        <f t="shared" si="5"/>
        <v>53</v>
      </c>
    </row>
    <row r="55" spans="1:18" x14ac:dyDescent="0.2">
      <c r="A55" s="28" t="s">
        <v>33</v>
      </c>
      <c r="B55" s="28" t="s">
        <v>30</v>
      </c>
      <c r="C55" s="29">
        <v>45179</v>
      </c>
      <c r="D55" s="30" t="s">
        <v>6</v>
      </c>
      <c r="E55" s="31">
        <v>7</v>
      </c>
      <c r="F55" s="28">
        <v>19</v>
      </c>
      <c r="G55" s="32">
        <f t="shared" si="0"/>
        <v>2.7142857142857144</v>
      </c>
      <c r="H55" s="33">
        <v>64600</v>
      </c>
      <c r="I55" s="33">
        <f t="shared" si="1"/>
        <v>9228.5714285714294</v>
      </c>
      <c r="J55" s="34">
        <v>307</v>
      </c>
      <c r="K55" s="28">
        <v>36</v>
      </c>
      <c r="L55" s="28">
        <v>33</v>
      </c>
      <c r="M55" s="28">
        <v>40</v>
      </c>
      <c r="N55" s="28">
        <v>11</v>
      </c>
      <c r="O55" s="34">
        <f t="shared" si="2"/>
        <v>120</v>
      </c>
      <c r="P55" s="32">
        <f t="shared" si="3"/>
        <v>0.75666666666666671</v>
      </c>
      <c r="Q55" s="28">
        <f t="shared" si="4"/>
        <v>69</v>
      </c>
      <c r="R55" s="28">
        <f t="shared" si="5"/>
        <v>51</v>
      </c>
    </row>
    <row r="56" spans="1:18" x14ac:dyDescent="0.2">
      <c r="A56" s="28" t="s">
        <v>33</v>
      </c>
      <c r="B56" s="28" t="s">
        <v>29</v>
      </c>
      <c r="C56" s="29">
        <v>45180</v>
      </c>
      <c r="D56" s="30" t="s">
        <v>4</v>
      </c>
      <c r="E56" s="31">
        <v>6</v>
      </c>
      <c r="F56" s="28">
        <v>16</v>
      </c>
      <c r="G56" s="32">
        <f t="shared" si="0"/>
        <v>2.6666666666666665</v>
      </c>
      <c r="H56" s="33">
        <v>54400</v>
      </c>
      <c r="I56" s="33">
        <f t="shared" si="1"/>
        <v>9066.6666666666661</v>
      </c>
      <c r="J56" s="34">
        <v>327</v>
      </c>
      <c r="K56" s="28">
        <v>28</v>
      </c>
      <c r="L56" s="28">
        <v>33</v>
      </c>
      <c r="M56" s="28">
        <v>37</v>
      </c>
      <c r="N56" s="28">
        <v>12</v>
      </c>
      <c r="O56" s="34">
        <f t="shared" si="2"/>
        <v>110</v>
      </c>
      <c r="P56" s="32">
        <f t="shared" si="3"/>
        <v>0.74</v>
      </c>
      <c r="Q56" s="28">
        <f t="shared" si="4"/>
        <v>61</v>
      </c>
      <c r="R56" s="28">
        <f t="shared" si="5"/>
        <v>49</v>
      </c>
    </row>
    <row r="57" spans="1:18" x14ac:dyDescent="0.2">
      <c r="A57" s="28" t="s">
        <v>33</v>
      </c>
      <c r="B57" s="28" t="s">
        <v>30</v>
      </c>
      <c r="C57" s="29">
        <v>45181</v>
      </c>
      <c r="D57" s="30" t="s">
        <v>7</v>
      </c>
      <c r="E57" s="31">
        <v>7</v>
      </c>
      <c r="F57" s="28">
        <v>16</v>
      </c>
      <c r="G57" s="32">
        <f t="shared" si="0"/>
        <v>2.2857142857142856</v>
      </c>
      <c r="H57" s="33">
        <v>54400</v>
      </c>
      <c r="I57" s="33">
        <f t="shared" si="1"/>
        <v>7771.4285714285716</v>
      </c>
      <c r="J57" s="34">
        <v>394</v>
      </c>
      <c r="K57" s="28">
        <v>29</v>
      </c>
      <c r="L57" s="28">
        <v>37</v>
      </c>
      <c r="M57" s="28">
        <v>34</v>
      </c>
      <c r="N57" s="28">
        <v>11</v>
      </c>
      <c r="O57" s="34">
        <f t="shared" si="2"/>
        <v>111</v>
      </c>
      <c r="P57" s="32">
        <f t="shared" si="3"/>
        <v>0.75135135135135134</v>
      </c>
      <c r="Q57" s="28">
        <f t="shared" si="4"/>
        <v>66</v>
      </c>
      <c r="R57" s="28">
        <f t="shared" si="5"/>
        <v>45</v>
      </c>
    </row>
    <row r="58" spans="1:18" x14ac:dyDescent="0.2">
      <c r="A58" s="28" t="s">
        <v>33</v>
      </c>
      <c r="B58" s="28" t="s">
        <v>29</v>
      </c>
      <c r="C58" s="29">
        <v>45183</v>
      </c>
      <c r="D58" s="30" t="s">
        <v>8</v>
      </c>
      <c r="E58" s="31">
        <v>9</v>
      </c>
      <c r="F58" s="28">
        <v>24</v>
      </c>
      <c r="G58" s="32">
        <f t="shared" si="0"/>
        <v>2.6666666666666665</v>
      </c>
      <c r="H58" s="33">
        <v>81600</v>
      </c>
      <c r="I58" s="33">
        <f t="shared" si="1"/>
        <v>9066.6666666666661</v>
      </c>
      <c r="J58" s="34">
        <v>369</v>
      </c>
      <c r="K58" s="28">
        <v>21</v>
      </c>
      <c r="L58" s="28">
        <v>40</v>
      </c>
      <c r="M58" s="28">
        <v>34</v>
      </c>
      <c r="N58" s="28">
        <v>15</v>
      </c>
      <c r="O58" s="34">
        <f t="shared" si="2"/>
        <v>110</v>
      </c>
      <c r="P58" s="32">
        <f t="shared" si="3"/>
        <v>0.7218181818181818</v>
      </c>
      <c r="Q58" s="28">
        <f t="shared" si="4"/>
        <v>61</v>
      </c>
      <c r="R58" s="28">
        <f t="shared" si="5"/>
        <v>49</v>
      </c>
    </row>
    <row r="59" spans="1:18" x14ac:dyDescent="0.2">
      <c r="A59" s="28" t="s">
        <v>33</v>
      </c>
      <c r="B59" s="28" t="s">
        <v>30</v>
      </c>
      <c r="C59" s="29">
        <v>45183</v>
      </c>
      <c r="D59" s="30" t="s">
        <v>5</v>
      </c>
      <c r="E59" s="31">
        <v>9</v>
      </c>
      <c r="F59" s="28">
        <v>24</v>
      </c>
      <c r="G59" s="32">
        <f t="shared" si="0"/>
        <v>2.6666666666666665</v>
      </c>
      <c r="H59" s="33">
        <v>81600</v>
      </c>
      <c r="I59" s="33">
        <f t="shared" si="1"/>
        <v>9066.6666666666661</v>
      </c>
      <c r="J59" s="34">
        <v>338</v>
      </c>
      <c r="K59" s="28">
        <v>28</v>
      </c>
      <c r="L59" s="28">
        <v>35</v>
      </c>
      <c r="M59" s="28">
        <v>39</v>
      </c>
      <c r="N59" s="28">
        <v>15</v>
      </c>
      <c r="O59" s="34">
        <f t="shared" si="2"/>
        <v>117</v>
      </c>
      <c r="P59" s="32">
        <f t="shared" si="3"/>
        <v>0.72991452991452987</v>
      </c>
      <c r="Q59" s="28">
        <f t="shared" si="4"/>
        <v>63</v>
      </c>
      <c r="R59" s="28">
        <f t="shared" si="5"/>
        <v>54</v>
      </c>
    </row>
    <row r="60" spans="1:18" x14ac:dyDescent="0.2">
      <c r="A60" s="28" t="s">
        <v>34</v>
      </c>
      <c r="B60" s="28" t="s">
        <v>29</v>
      </c>
      <c r="C60" s="29">
        <v>45184</v>
      </c>
      <c r="D60" s="30" t="s">
        <v>9</v>
      </c>
      <c r="E60" s="31">
        <v>7</v>
      </c>
      <c r="F60" s="28">
        <v>22</v>
      </c>
      <c r="G60" s="32">
        <f t="shared" si="0"/>
        <v>3.1428571428571428</v>
      </c>
      <c r="H60" s="33">
        <v>74800</v>
      </c>
      <c r="I60" s="33">
        <f t="shared" si="1"/>
        <v>10685.714285714286</v>
      </c>
      <c r="J60" s="34">
        <v>377</v>
      </c>
      <c r="K60" s="28">
        <v>27</v>
      </c>
      <c r="L60" s="28">
        <v>30</v>
      </c>
      <c r="M60" s="28">
        <v>34</v>
      </c>
      <c r="N60" s="28">
        <v>10</v>
      </c>
      <c r="O60" s="34">
        <f t="shared" si="2"/>
        <v>101</v>
      </c>
      <c r="P60" s="32">
        <f t="shared" si="3"/>
        <v>0.74653465346534653</v>
      </c>
      <c r="Q60" s="28">
        <f t="shared" si="4"/>
        <v>57</v>
      </c>
      <c r="R60" s="28">
        <f t="shared" si="5"/>
        <v>44</v>
      </c>
    </row>
    <row r="61" spans="1:18" x14ac:dyDescent="0.2">
      <c r="A61" s="28" t="s">
        <v>34</v>
      </c>
      <c r="B61" s="28" t="s">
        <v>30</v>
      </c>
      <c r="C61" s="29">
        <v>45185</v>
      </c>
      <c r="D61" s="30" t="s">
        <v>6</v>
      </c>
      <c r="E61" s="31">
        <v>7</v>
      </c>
      <c r="F61" s="28">
        <v>17</v>
      </c>
      <c r="G61" s="32">
        <f t="shared" si="0"/>
        <v>2.4285714285714284</v>
      </c>
      <c r="H61" s="33">
        <v>57800</v>
      </c>
      <c r="I61" s="33">
        <f t="shared" si="1"/>
        <v>8257.1428571428569</v>
      </c>
      <c r="J61" s="34">
        <v>398</v>
      </c>
      <c r="K61" s="28">
        <v>28</v>
      </c>
      <c r="L61" s="28">
        <v>31</v>
      </c>
      <c r="M61" s="28">
        <v>32</v>
      </c>
      <c r="N61" s="28">
        <v>10</v>
      </c>
      <c r="O61" s="34">
        <f t="shared" si="2"/>
        <v>101</v>
      </c>
      <c r="P61" s="32">
        <f t="shared" si="3"/>
        <v>0.75247524752475248</v>
      </c>
      <c r="Q61" s="28">
        <f t="shared" si="4"/>
        <v>59</v>
      </c>
      <c r="R61" s="28">
        <f t="shared" si="5"/>
        <v>42</v>
      </c>
    </row>
    <row r="62" spans="1:18" x14ac:dyDescent="0.2">
      <c r="A62" s="28" t="s">
        <v>34</v>
      </c>
      <c r="B62" s="28" t="s">
        <v>29</v>
      </c>
      <c r="C62" s="29">
        <v>45185</v>
      </c>
      <c r="D62" s="30" t="s">
        <v>4</v>
      </c>
      <c r="E62" s="31">
        <v>7</v>
      </c>
      <c r="F62" s="28">
        <v>23</v>
      </c>
      <c r="G62" s="32">
        <f t="shared" si="0"/>
        <v>3.2857142857142856</v>
      </c>
      <c r="H62" s="33">
        <v>78200</v>
      </c>
      <c r="I62" s="33">
        <f t="shared" si="1"/>
        <v>11171.428571428571</v>
      </c>
      <c r="J62" s="34">
        <v>320</v>
      </c>
      <c r="K62" s="28">
        <v>23</v>
      </c>
      <c r="L62" s="28">
        <v>30</v>
      </c>
      <c r="M62" s="28">
        <v>39</v>
      </c>
      <c r="N62" s="28">
        <v>12</v>
      </c>
      <c r="O62" s="34">
        <f t="shared" si="2"/>
        <v>104</v>
      </c>
      <c r="P62" s="32">
        <f t="shared" si="3"/>
        <v>0.72307692307692306</v>
      </c>
      <c r="Q62" s="28">
        <f t="shared" si="4"/>
        <v>53</v>
      </c>
      <c r="R62" s="28">
        <f t="shared" si="5"/>
        <v>51</v>
      </c>
    </row>
    <row r="63" spans="1:18" x14ac:dyDescent="0.2">
      <c r="A63" s="28" t="s">
        <v>34</v>
      </c>
      <c r="B63" s="28" t="s">
        <v>30</v>
      </c>
      <c r="C63" s="29">
        <v>45188</v>
      </c>
      <c r="D63" s="30" t="s">
        <v>7</v>
      </c>
      <c r="E63" s="31">
        <v>8</v>
      </c>
      <c r="F63" s="28">
        <v>25</v>
      </c>
      <c r="G63" s="32">
        <f t="shared" si="0"/>
        <v>3.125</v>
      </c>
      <c r="H63" s="33">
        <v>85000</v>
      </c>
      <c r="I63" s="33">
        <f t="shared" si="1"/>
        <v>10625</v>
      </c>
      <c r="J63" s="34">
        <v>338</v>
      </c>
      <c r="K63" s="28">
        <v>24</v>
      </c>
      <c r="L63" s="28">
        <v>34</v>
      </c>
      <c r="M63" s="28">
        <v>33</v>
      </c>
      <c r="N63" s="28">
        <v>12</v>
      </c>
      <c r="O63" s="34">
        <f t="shared" si="2"/>
        <v>103</v>
      </c>
      <c r="P63" s="32">
        <f t="shared" si="3"/>
        <v>0.73592233009708741</v>
      </c>
      <c r="Q63" s="28">
        <f t="shared" si="4"/>
        <v>58</v>
      </c>
      <c r="R63" s="28">
        <f t="shared" si="5"/>
        <v>45</v>
      </c>
    </row>
    <row r="64" spans="1:18" x14ac:dyDescent="0.2">
      <c r="A64" s="28" t="s">
        <v>34</v>
      </c>
      <c r="B64" s="28" t="s">
        <v>29</v>
      </c>
      <c r="C64" s="29">
        <v>45189</v>
      </c>
      <c r="D64" s="30" t="s">
        <v>8</v>
      </c>
      <c r="E64" s="31">
        <v>6</v>
      </c>
      <c r="F64" s="28">
        <v>23</v>
      </c>
      <c r="G64" s="32">
        <f t="shared" si="0"/>
        <v>3.8333333333333335</v>
      </c>
      <c r="H64" s="33">
        <v>78200</v>
      </c>
      <c r="I64" s="33">
        <f t="shared" si="1"/>
        <v>13033.333333333334</v>
      </c>
      <c r="J64" s="34">
        <v>371</v>
      </c>
      <c r="K64" s="28">
        <v>29</v>
      </c>
      <c r="L64" s="28">
        <v>30</v>
      </c>
      <c r="M64" s="28">
        <v>38</v>
      </c>
      <c r="N64" s="28">
        <v>12</v>
      </c>
      <c r="O64" s="34">
        <f t="shared" si="2"/>
        <v>109</v>
      </c>
      <c r="P64" s="32">
        <f t="shared" si="3"/>
        <v>0.73944954128440366</v>
      </c>
      <c r="Q64" s="28">
        <f t="shared" si="4"/>
        <v>59</v>
      </c>
      <c r="R64" s="28">
        <f t="shared" si="5"/>
        <v>50</v>
      </c>
    </row>
    <row r="65" spans="1:18" x14ac:dyDescent="0.2">
      <c r="A65" s="28" t="s">
        <v>34</v>
      </c>
      <c r="B65" s="28" t="s">
        <v>30</v>
      </c>
      <c r="C65" s="29">
        <v>45190</v>
      </c>
      <c r="D65" s="30" t="s">
        <v>5</v>
      </c>
      <c r="E65" s="31">
        <v>8</v>
      </c>
      <c r="F65" s="28">
        <v>17</v>
      </c>
      <c r="G65" s="32">
        <f t="shared" si="0"/>
        <v>2.125</v>
      </c>
      <c r="H65" s="33">
        <v>57800</v>
      </c>
      <c r="I65" s="33">
        <f t="shared" si="1"/>
        <v>7225</v>
      </c>
      <c r="J65" s="34">
        <v>347</v>
      </c>
      <c r="K65" s="28">
        <v>20</v>
      </c>
      <c r="L65" s="28">
        <v>40</v>
      </c>
      <c r="M65" s="28">
        <v>35</v>
      </c>
      <c r="N65" s="28">
        <v>15</v>
      </c>
      <c r="O65" s="34">
        <f t="shared" si="2"/>
        <v>110</v>
      </c>
      <c r="P65" s="32">
        <f t="shared" si="3"/>
        <v>0.71818181818181814</v>
      </c>
      <c r="Q65" s="28">
        <f t="shared" si="4"/>
        <v>60</v>
      </c>
      <c r="R65" s="28">
        <f t="shared" si="5"/>
        <v>50</v>
      </c>
    </row>
    <row r="66" spans="1:18" x14ac:dyDescent="0.2">
      <c r="A66" s="28" t="s">
        <v>34</v>
      </c>
      <c r="B66" s="28" t="s">
        <v>29</v>
      </c>
      <c r="C66" s="29">
        <v>45191</v>
      </c>
      <c r="D66" s="30" t="s">
        <v>9</v>
      </c>
      <c r="E66" s="31">
        <v>9</v>
      </c>
      <c r="F66" s="28">
        <v>23</v>
      </c>
      <c r="G66" s="32">
        <f t="shared" si="0"/>
        <v>2.5555555555555554</v>
      </c>
      <c r="H66" s="33">
        <v>78200</v>
      </c>
      <c r="I66" s="33">
        <f t="shared" si="1"/>
        <v>8688.8888888888887</v>
      </c>
      <c r="J66" s="34">
        <v>368</v>
      </c>
      <c r="K66" s="28">
        <v>30</v>
      </c>
      <c r="L66" s="28">
        <v>40</v>
      </c>
      <c r="M66" s="28">
        <v>38</v>
      </c>
      <c r="N66" s="28">
        <v>15</v>
      </c>
      <c r="O66" s="34">
        <f t="shared" si="2"/>
        <v>123</v>
      </c>
      <c r="P66" s="32">
        <f t="shared" si="3"/>
        <v>0.73821138211382109</v>
      </c>
      <c r="Q66" s="28">
        <f t="shared" si="4"/>
        <v>70</v>
      </c>
      <c r="R66" s="28">
        <f t="shared" si="5"/>
        <v>53</v>
      </c>
    </row>
    <row r="67" spans="1:18" x14ac:dyDescent="0.2">
      <c r="A67" s="28" t="s">
        <v>34</v>
      </c>
      <c r="B67" s="28" t="s">
        <v>30</v>
      </c>
      <c r="C67" s="29">
        <v>45192</v>
      </c>
      <c r="D67" s="30" t="s">
        <v>6</v>
      </c>
      <c r="E67" s="31">
        <v>8</v>
      </c>
      <c r="F67" s="28">
        <v>25</v>
      </c>
      <c r="G67" s="32">
        <f t="shared" ref="G67:G121" si="6">F67/E67</f>
        <v>3.125</v>
      </c>
      <c r="H67" s="33">
        <v>85000</v>
      </c>
      <c r="I67" s="33">
        <f t="shared" ref="I67:I121" si="7">H67/E67</f>
        <v>10625</v>
      </c>
      <c r="J67" s="34">
        <v>353</v>
      </c>
      <c r="K67" s="28">
        <v>38</v>
      </c>
      <c r="L67" s="28">
        <v>31</v>
      </c>
      <c r="M67" s="28">
        <v>37</v>
      </c>
      <c r="N67" s="28">
        <v>13</v>
      </c>
      <c r="O67" s="34">
        <f t="shared" ref="O67:O121" si="8">SUM(K67:N67)</f>
        <v>119</v>
      </c>
      <c r="P67" s="32">
        <f t="shared" ref="P67:P121" si="9">(K67*5+L67*4+M67*3+N67*2)/(O67*5)</f>
        <v>0.7579831932773109</v>
      </c>
      <c r="Q67" s="28">
        <f t="shared" si="4"/>
        <v>69</v>
      </c>
      <c r="R67" s="28">
        <f t="shared" si="5"/>
        <v>50</v>
      </c>
    </row>
    <row r="68" spans="1:18" x14ac:dyDescent="0.2">
      <c r="A68" s="28" t="s">
        <v>34</v>
      </c>
      <c r="B68" s="28" t="s">
        <v>29</v>
      </c>
      <c r="C68" s="29">
        <v>45193</v>
      </c>
      <c r="D68" s="30" t="s">
        <v>4</v>
      </c>
      <c r="E68" s="31">
        <v>6</v>
      </c>
      <c r="F68" s="28">
        <v>24</v>
      </c>
      <c r="G68" s="32">
        <f t="shared" si="6"/>
        <v>4</v>
      </c>
      <c r="H68" s="33">
        <v>81600</v>
      </c>
      <c r="I68" s="33">
        <f t="shared" si="7"/>
        <v>13600</v>
      </c>
      <c r="J68" s="34">
        <v>339</v>
      </c>
      <c r="K68" s="28">
        <v>30</v>
      </c>
      <c r="L68" s="28">
        <v>40</v>
      </c>
      <c r="M68" s="28">
        <v>30</v>
      </c>
      <c r="N68" s="28">
        <v>11</v>
      </c>
      <c r="O68" s="34">
        <f t="shared" si="8"/>
        <v>111</v>
      </c>
      <c r="P68" s="32">
        <f t="shared" si="9"/>
        <v>0.76036036036036037</v>
      </c>
      <c r="Q68" s="28">
        <f t="shared" si="4"/>
        <v>70</v>
      </c>
      <c r="R68" s="28">
        <f t="shared" si="5"/>
        <v>41</v>
      </c>
    </row>
    <row r="69" spans="1:18" x14ac:dyDescent="0.2">
      <c r="A69" s="28" t="s">
        <v>34</v>
      </c>
      <c r="B69" s="28" t="s">
        <v>30</v>
      </c>
      <c r="C69" s="29">
        <v>45193</v>
      </c>
      <c r="D69" s="30" t="s">
        <v>7</v>
      </c>
      <c r="E69" s="31">
        <v>6</v>
      </c>
      <c r="F69" s="28">
        <v>16</v>
      </c>
      <c r="G69" s="32">
        <f t="shared" si="6"/>
        <v>2.6666666666666665</v>
      </c>
      <c r="H69" s="33">
        <v>54400</v>
      </c>
      <c r="I69" s="33">
        <f t="shared" si="7"/>
        <v>9066.6666666666661</v>
      </c>
      <c r="J69" s="34">
        <v>395</v>
      </c>
      <c r="K69" s="28">
        <v>23</v>
      </c>
      <c r="L69" s="28">
        <v>35</v>
      </c>
      <c r="M69" s="28">
        <v>37</v>
      </c>
      <c r="N69" s="28">
        <v>12</v>
      </c>
      <c r="O69" s="34">
        <f t="shared" si="8"/>
        <v>107</v>
      </c>
      <c r="P69" s="32">
        <f t="shared" si="9"/>
        <v>0.7289719626168224</v>
      </c>
      <c r="Q69" s="28">
        <f t="shared" si="4"/>
        <v>58</v>
      </c>
      <c r="R69" s="28">
        <f t="shared" si="5"/>
        <v>49</v>
      </c>
    </row>
    <row r="70" spans="1:18" x14ac:dyDescent="0.2">
      <c r="A70" s="28" t="s">
        <v>35</v>
      </c>
      <c r="B70" s="28" t="s">
        <v>29</v>
      </c>
      <c r="C70" s="29">
        <v>45194</v>
      </c>
      <c r="D70" s="30" t="s">
        <v>8</v>
      </c>
      <c r="E70" s="31">
        <v>6</v>
      </c>
      <c r="F70" s="28">
        <v>19</v>
      </c>
      <c r="G70" s="32">
        <f t="shared" si="6"/>
        <v>3.1666666666666665</v>
      </c>
      <c r="H70" s="33">
        <v>64600</v>
      </c>
      <c r="I70" s="33">
        <f t="shared" si="7"/>
        <v>10766.666666666666</v>
      </c>
      <c r="J70" s="34">
        <v>316</v>
      </c>
      <c r="K70" s="28">
        <v>30</v>
      </c>
      <c r="L70" s="28">
        <v>40</v>
      </c>
      <c r="M70" s="28">
        <v>36</v>
      </c>
      <c r="N70" s="28">
        <v>15</v>
      </c>
      <c r="O70" s="34">
        <f t="shared" si="8"/>
        <v>121</v>
      </c>
      <c r="P70" s="32">
        <f t="shared" si="9"/>
        <v>0.740495867768595</v>
      </c>
      <c r="Q70" s="28">
        <f t="shared" si="4"/>
        <v>70</v>
      </c>
      <c r="R70" s="28">
        <f t="shared" si="5"/>
        <v>51</v>
      </c>
    </row>
    <row r="71" spans="1:18" x14ac:dyDescent="0.2">
      <c r="A71" s="28" t="s">
        <v>35</v>
      </c>
      <c r="B71" s="28" t="s">
        <v>30</v>
      </c>
      <c r="C71" s="29">
        <v>45194</v>
      </c>
      <c r="D71" s="30" t="s">
        <v>5</v>
      </c>
      <c r="E71" s="31">
        <v>9</v>
      </c>
      <c r="F71" s="28">
        <v>25</v>
      </c>
      <c r="G71" s="32">
        <f t="shared" si="6"/>
        <v>2.7777777777777777</v>
      </c>
      <c r="H71" s="33">
        <v>85000</v>
      </c>
      <c r="I71" s="33">
        <f t="shared" si="7"/>
        <v>9444.4444444444453</v>
      </c>
      <c r="J71" s="34">
        <v>383</v>
      </c>
      <c r="K71" s="28">
        <v>30</v>
      </c>
      <c r="L71" s="28">
        <v>30</v>
      </c>
      <c r="M71" s="28">
        <v>36</v>
      </c>
      <c r="N71" s="28">
        <v>10</v>
      </c>
      <c r="O71" s="34">
        <f t="shared" si="8"/>
        <v>106</v>
      </c>
      <c r="P71" s="32">
        <f t="shared" si="9"/>
        <v>0.75094339622641515</v>
      </c>
      <c r="Q71" s="28">
        <f t="shared" si="4"/>
        <v>60</v>
      </c>
      <c r="R71" s="28">
        <f t="shared" si="5"/>
        <v>46</v>
      </c>
    </row>
    <row r="72" spans="1:18" x14ac:dyDescent="0.2">
      <c r="A72" s="28" t="s">
        <v>35</v>
      </c>
      <c r="B72" s="28" t="s">
        <v>29</v>
      </c>
      <c r="C72" s="29">
        <v>45194</v>
      </c>
      <c r="D72" s="30" t="s">
        <v>9</v>
      </c>
      <c r="E72" s="31">
        <v>9</v>
      </c>
      <c r="F72" s="28">
        <v>16</v>
      </c>
      <c r="G72" s="32">
        <f t="shared" si="6"/>
        <v>1.7777777777777777</v>
      </c>
      <c r="H72" s="33">
        <v>54400</v>
      </c>
      <c r="I72" s="33">
        <f t="shared" si="7"/>
        <v>6044.4444444444443</v>
      </c>
      <c r="J72" s="34">
        <v>336</v>
      </c>
      <c r="K72" s="28">
        <v>23</v>
      </c>
      <c r="L72" s="28">
        <v>38</v>
      </c>
      <c r="M72" s="28">
        <v>35</v>
      </c>
      <c r="N72" s="28">
        <v>10</v>
      </c>
      <c r="O72" s="34">
        <f t="shared" si="8"/>
        <v>106</v>
      </c>
      <c r="P72" s="32">
        <f t="shared" si="9"/>
        <v>0.73962264150943391</v>
      </c>
      <c r="Q72" s="28">
        <f t="shared" si="4"/>
        <v>61</v>
      </c>
      <c r="R72" s="28">
        <f t="shared" si="5"/>
        <v>45</v>
      </c>
    </row>
    <row r="73" spans="1:18" x14ac:dyDescent="0.2">
      <c r="A73" s="28" t="s">
        <v>35</v>
      </c>
      <c r="B73" s="28" t="s">
        <v>30</v>
      </c>
      <c r="C73" s="29">
        <v>45194</v>
      </c>
      <c r="D73" s="30" t="s">
        <v>6</v>
      </c>
      <c r="E73" s="31">
        <v>8</v>
      </c>
      <c r="F73" s="28">
        <v>20</v>
      </c>
      <c r="G73" s="32">
        <f t="shared" si="6"/>
        <v>2.5</v>
      </c>
      <c r="H73" s="33">
        <v>68000</v>
      </c>
      <c r="I73" s="33">
        <f t="shared" si="7"/>
        <v>8500</v>
      </c>
      <c r="J73" s="34">
        <v>333</v>
      </c>
      <c r="K73" s="28">
        <v>20</v>
      </c>
      <c r="L73" s="28">
        <v>31</v>
      </c>
      <c r="M73" s="28">
        <v>34</v>
      </c>
      <c r="N73" s="28">
        <v>13</v>
      </c>
      <c r="O73" s="34">
        <f t="shared" si="8"/>
        <v>98</v>
      </c>
      <c r="P73" s="32">
        <f t="shared" si="9"/>
        <v>0.71836734693877546</v>
      </c>
      <c r="Q73" s="28">
        <f t="shared" si="4"/>
        <v>51</v>
      </c>
      <c r="R73" s="28">
        <f t="shared" si="5"/>
        <v>47</v>
      </c>
    </row>
    <row r="74" spans="1:18" x14ac:dyDescent="0.2">
      <c r="A74" s="28" t="s">
        <v>35</v>
      </c>
      <c r="B74" s="28" t="s">
        <v>29</v>
      </c>
      <c r="C74" s="29">
        <v>45195</v>
      </c>
      <c r="D74" s="30" t="s">
        <v>4</v>
      </c>
      <c r="E74" s="31">
        <v>7</v>
      </c>
      <c r="F74" s="28">
        <v>22</v>
      </c>
      <c r="G74" s="32">
        <f t="shared" si="6"/>
        <v>3.1428571428571428</v>
      </c>
      <c r="H74" s="33">
        <v>74800</v>
      </c>
      <c r="I74" s="33">
        <f t="shared" si="7"/>
        <v>10685.714285714286</v>
      </c>
      <c r="J74" s="34">
        <v>389</v>
      </c>
      <c r="K74" s="28">
        <v>20</v>
      </c>
      <c r="L74" s="28">
        <v>39</v>
      </c>
      <c r="M74" s="28">
        <v>39</v>
      </c>
      <c r="N74" s="28">
        <v>13</v>
      </c>
      <c r="O74" s="34">
        <f t="shared" si="8"/>
        <v>111</v>
      </c>
      <c r="P74" s="32">
        <f t="shared" si="9"/>
        <v>0.7189189189189189</v>
      </c>
      <c r="Q74" s="28">
        <f t="shared" si="4"/>
        <v>59</v>
      </c>
      <c r="R74" s="28">
        <f t="shared" si="5"/>
        <v>52</v>
      </c>
    </row>
    <row r="75" spans="1:18" x14ac:dyDescent="0.2">
      <c r="A75" s="28" t="s">
        <v>35</v>
      </c>
      <c r="B75" s="28" t="s">
        <v>30</v>
      </c>
      <c r="C75" s="29">
        <v>45195</v>
      </c>
      <c r="D75" s="30" t="s">
        <v>7</v>
      </c>
      <c r="E75" s="31">
        <v>9</v>
      </c>
      <c r="F75" s="28">
        <v>23</v>
      </c>
      <c r="G75" s="32">
        <f t="shared" si="6"/>
        <v>2.5555555555555554</v>
      </c>
      <c r="H75" s="33">
        <v>78200</v>
      </c>
      <c r="I75" s="33">
        <f t="shared" si="7"/>
        <v>8688.8888888888887</v>
      </c>
      <c r="J75" s="34">
        <v>334</v>
      </c>
      <c r="K75" s="28">
        <v>30</v>
      </c>
      <c r="L75" s="28">
        <v>38</v>
      </c>
      <c r="M75" s="28">
        <v>30</v>
      </c>
      <c r="N75" s="28">
        <v>11</v>
      </c>
      <c r="O75" s="34">
        <f t="shared" si="8"/>
        <v>109</v>
      </c>
      <c r="P75" s="32">
        <f t="shared" si="9"/>
        <v>0.75963302752293582</v>
      </c>
      <c r="Q75" s="28">
        <f t="shared" si="4"/>
        <v>68</v>
      </c>
      <c r="R75" s="28">
        <f t="shared" si="5"/>
        <v>41</v>
      </c>
    </row>
    <row r="76" spans="1:18" x14ac:dyDescent="0.2">
      <c r="A76" s="28" t="s">
        <v>35</v>
      </c>
      <c r="B76" s="28" t="s">
        <v>29</v>
      </c>
      <c r="C76" s="29">
        <v>45196</v>
      </c>
      <c r="D76" s="30" t="s">
        <v>8</v>
      </c>
      <c r="E76" s="31">
        <v>6</v>
      </c>
      <c r="F76" s="28">
        <v>20</v>
      </c>
      <c r="G76" s="32">
        <f t="shared" si="6"/>
        <v>3.3333333333333335</v>
      </c>
      <c r="H76" s="33">
        <v>68000</v>
      </c>
      <c r="I76" s="33">
        <f t="shared" si="7"/>
        <v>11333.333333333334</v>
      </c>
      <c r="J76" s="34">
        <v>307</v>
      </c>
      <c r="K76" s="28">
        <v>28</v>
      </c>
      <c r="L76" s="28">
        <v>33</v>
      </c>
      <c r="M76" s="28">
        <v>32</v>
      </c>
      <c r="N76" s="28">
        <v>12</v>
      </c>
      <c r="O76" s="34">
        <f t="shared" si="8"/>
        <v>105</v>
      </c>
      <c r="P76" s="32">
        <f t="shared" si="9"/>
        <v>0.7466666666666667</v>
      </c>
      <c r="Q76" s="28">
        <f t="shared" si="4"/>
        <v>61</v>
      </c>
      <c r="R76" s="28">
        <f t="shared" si="5"/>
        <v>44</v>
      </c>
    </row>
    <row r="77" spans="1:18" x14ac:dyDescent="0.2">
      <c r="A77" s="28" t="s">
        <v>35</v>
      </c>
      <c r="B77" s="28" t="s">
        <v>30</v>
      </c>
      <c r="C77" s="29">
        <v>45197</v>
      </c>
      <c r="D77" s="30" t="s">
        <v>5</v>
      </c>
      <c r="E77" s="31">
        <v>6</v>
      </c>
      <c r="F77" s="28">
        <v>19</v>
      </c>
      <c r="G77" s="32">
        <f t="shared" si="6"/>
        <v>3.1666666666666665</v>
      </c>
      <c r="H77" s="33">
        <v>64600</v>
      </c>
      <c r="I77" s="33">
        <f t="shared" si="7"/>
        <v>10766.666666666666</v>
      </c>
      <c r="J77" s="34">
        <v>378</v>
      </c>
      <c r="K77" s="28">
        <v>24</v>
      </c>
      <c r="L77" s="28">
        <v>35</v>
      </c>
      <c r="M77" s="28">
        <v>37</v>
      </c>
      <c r="N77" s="28">
        <v>13</v>
      </c>
      <c r="O77" s="34">
        <f t="shared" si="8"/>
        <v>109</v>
      </c>
      <c r="P77" s="32">
        <f t="shared" si="9"/>
        <v>0.72844036697247705</v>
      </c>
      <c r="Q77" s="28">
        <f t="shared" si="4"/>
        <v>59</v>
      </c>
      <c r="R77" s="28">
        <f t="shared" si="5"/>
        <v>50</v>
      </c>
    </row>
    <row r="78" spans="1:18" x14ac:dyDescent="0.2">
      <c r="A78" s="28" t="s">
        <v>35</v>
      </c>
      <c r="B78" s="28" t="s">
        <v>29</v>
      </c>
      <c r="C78" s="29">
        <v>45197</v>
      </c>
      <c r="D78" s="30" t="s">
        <v>9</v>
      </c>
      <c r="E78" s="31">
        <v>7</v>
      </c>
      <c r="F78" s="28">
        <v>15</v>
      </c>
      <c r="G78" s="32">
        <f t="shared" si="6"/>
        <v>2.1428571428571428</v>
      </c>
      <c r="H78" s="33">
        <v>51000</v>
      </c>
      <c r="I78" s="33">
        <f t="shared" si="7"/>
        <v>7285.7142857142853</v>
      </c>
      <c r="J78" s="34">
        <v>357</v>
      </c>
      <c r="K78" s="28">
        <v>27</v>
      </c>
      <c r="L78" s="28">
        <v>30</v>
      </c>
      <c r="M78" s="28">
        <v>31</v>
      </c>
      <c r="N78" s="28">
        <v>12</v>
      </c>
      <c r="O78" s="34">
        <f t="shared" si="8"/>
        <v>100</v>
      </c>
      <c r="P78" s="32">
        <f t="shared" si="9"/>
        <v>0.74399999999999999</v>
      </c>
      <c r="Q78" s="28">
        <f t="shared" si="4"/>
        <v>57</v>
      </c>
      <c r="R78" s="28">
        <f t="shared" si="5"/>
        <v>43</v>
      </c>
    </row>
    <row r="79" spans="1:18" x14ac:dyDescent="0.2">
      <c r="A79" s="28" t="s">
        <v>35</v>
      </c>
      <c r="B79" s="28" t="s">
        <v>30</v>
      </c>
      <c r="C79" s="29">
        <v>45197</v>
      </c>
      <c r="D79" s="30" t="s">
        <v>6</v>
      </c>
      <c r="E79" s="31">
        <v>9</v>
      </c>
      <c r="F79" s="28">
        <v>18</v>
      </c>
      <c r="G79" s="32">
        <f t="shared" si="6"/>
        <v>2</v>
      </c>
      <c r="H79" s="33">
        <v>61200</v>
      </c>
      <c r="I79" s="33">
        <f t="shared" si="7"/>
        <v>6800</v>
      </c>
      <c r="J79" s="34">
        <v>370</v>
      </c>
      <c r="K79" s="28">
        <v>22</v>
      </c>
      <c r="L79" s="28">
        <v>33</v>
      </c>
      <c r="M79" s="28">
        <v>32</v>
      </c>
      <c r="N79" s="28">
        <v>15</v>
      </c>
      <c r="O79" s="34">
        <f t="shared" si="8"/>
        <v>102</v>
      </c>
      <c r="P79" s="32">
        <f t="shared" si="9"/>
        <v>0.72156862745098038</v>
      </c>
      <c r="Q79" s="28">
        <f t="shared" si="4"/>
        <v>55</v>
      </c>
      <c r="R79" s="28">
        <f t="shared" si="5"/>
        <v>47</v>
      </c>
    </row>
    <row r="80" spans="1:18" x14ac:dyDescent="0.2">
      <c r="A80" s="28" t="s">
        <v>36</v>
      </c>
      <c r="B80" s="28" t="s">
        <v>29</v>
      </c>
      <c r="C80" s="29">
        <v>45198</v>
      </c>
      <c r="D80" s="30" t="s">
        <v>4</v>
      </c>
      <c r="E80" s="31">
        <v>9</v>
      </c>
      <c r="F80" s="28">
        <v>21</v>
      </c>
      <c r="G80" s="32">
        <f t="shared" si="6"/>
        <v>2.3333333333333335</v>
      </c>
      <c r="H80" s="33">
        <v>71400</v>
      </c>
      <c r="I80" s="33">
        <f t="shared" si="7"/>
        <v>7933.333333333333</v>
      </c>
      <c r="J80" s="34">
        <v>322</v>
      </c>
      <c r="K80" s="28">
        <v>24</v>
      </c>
      <c r="L80" s="28">
        <v>30</v>
      </c>
      <c r="M80" s="28">
        <v>32</v>
      </c>
      <c r="N80" s="28">
        <v>14</v>
      </c>
      <c r="O80" s="34">
        <f t="shared" si="8"/>
        <v>100</v>
      </c>
      <c r="P80" s="32">
        <f t="shared" si="9"/>
        <v>0.72799999999999998</v>
      </c>
      <c r="Q80" s="28">
        <f t="shared" si="4"/>
        <v>54</v>
      </c>
      <c r="R80" s="28">
        <f t="shared" si="5"/>
        <v>46</v>
      </c>
    </row>
    <row r="81" spans="1:18" x14ac:dyDescent="0.2">
      <c r="A81" s="28" t="s">
        <v>36</v>
      </c>
      <c r="B81" s="28" t="s">
        <v>30</v>
      </c>
      <c r="C81" s="29">
        <v>45198</v>
      </c>
      <c r="D81" s="30" t="s">
        <v>7</v>
      </c>
      <c r="E81" s="31">
        <v>9</v>
      </c>
      <c r="F81" s="28">
        <v>22</v>
      </c>
      <c r="G81" s="32">
        <f t="shared" si="6"/>
        <v>2.4444444444444446</v>
      </c>
      <c r="H81" s="33">
        <v>74800</v>
      </c>
      <c r="I81" s="33">
        <f t="shared" si="7"/>
        <v>8311.1111111111113</v>
      </c>
      <c r="J81" s="34">
        <v>326</v>
      </c>
      <c r="K81" s="28">
        <v>29</v>
      </c>
      <c r="L81" s="28">
        <v>33</v>
      </c>
      <c r="M81" s="28">
        <v>38</v>
      </c>
      <c r="N81" s="28">
        <v>13</v>
      </c>
      <c r="O81" s="34">
        <f t="shared" si="8"/>
        <v>113</v>
      </c>
      <c r="P81" s="32">
        <f t="shared" si="9"/>
        <v>0.73805309734513269</v>
      </c>
      <c r="Q81" s="28">
        <f t="shared" si="4"/>
        <v>62</v>
      </c>
      <c r="R81" s="28">
        <f t="shared" si="5"/>
        <v>51</v>
      </c>
    </row>
    <row r="82" spans="1:18" x14ac:dyDescent="0.2">
      <c r="A82" s="28" t="s">
        <v>36</v>
      </c>
      <c r="B82" s="28" t="s">
        <v>29</v>
      </c>
      <c r="C82" s="29">
        <v>45199</v>
      </c>
      <c r="D82" s="30" t="s">
        <v>8</v>
      </c>
      <c r="E82" s="31">
        <v>9</v>
      </c>
      <c r="F82" s="28">
        <v>21</v>
      </c>
      <c r="G82" s="32">
        <f t="shared" si="6"/>
        <v>2.3333333333333335</v>
      </c>
      <c r="H82" s="33">
        <v>71400</v>
      </c>
      <c r="I82" s="33">
        <f t="shared" si="7"/>
        <v>7933.333333333333</v>
      </c>
      <c r="J82" s="34">
        <v>339</v>
      </c>
      <c r="K82" s="28">
        <v>25</v>
      </c>
      <c r="L82" s="28">
        <v>32</v>
      </c>
      <c r="M82" s="28">
        <v>31</v>
      </c>
      <c r="N82" s="28">
        <v>14</v>
      </c>
      <c r="O82" s="34">
        <f t="shared" si="8"/>
        <v>102</v>
      </c>
      <c r="P82" s="32">
        <f t="shared" si="9"/>
        <v>0.73333333333333328</v>
      </c>
      <c r="Q82" s="28">
        <f t="shared" si="4"/>
        <v>57</v>
      </c>
      <c r="R82" s="28">
        <f t="shared" si="5"/>
        <v>45</v>
      </c>
    </row>
    <row r="83" spans="1:18" x14ac:dyDescent="0.2">
      <c r="A83" s="28" t="s">
        <v>36</v>
      </c>
      <c r="B83" s="28" t="s">
        <v>30</v>
      </c>
      <c r="C83" s="29">
        <v>45201</v>
      </c>
      <c r="D83" s="30" t="s">
        <v>5</v>
      </c>
      <c r="E83" s="31">
        <v>7</v>
      </c>
      <c r="F83" s="28">
        <v>20</v>
      </c>
      <c r="G83" s="32">
        <f t="shared" si="6"/>
        <v>2.8571428571428572</v>
      </c>
      <c r="H83" s="33">
        <v>68000</v>
      </c>
      <c r="I83" s="33">
        <f t="shared" si="7"/>
        <v>9714.2857142857138</v>
      </c>
      <c r="J83" s="34">
        <v>390</v>
      </c>
      <c r="K83" s="28">
        <v>21</v>
      </c>
      <c r="L83" s="28">
        <v>33</v>
      </c>
      <c r="M83" s="28">
        <v>35</v>
      </c>
      <c r="N83" s="28">
        <v>13</v>
      </c>
      <c r="O83" s="34">
        <f t="shared" si="8"/>
        <v>102</v>
      </c>
      <c r="P83" s="32">
        <f t="shared" si="9"/>
        <v>0.72156862745098038</v>
      </c>
      <c r="Q83" s="28">
        <f t="shared" si="4"/>
        <v>54</v>
      </c>
      <c r="R83" s="28">
        <f t="shared" si="5"/>
        <v>48</v>
      </c>
    </row>
    <row r="84" spans="1:18" x14ac:dyDescent="0.2">
      <c r="A84" s="28" t="s">
        <v>36</v>
      </c>
      <c r="B84" s="28" t="s">
        <v>29</v>
      </c>
      <c r="C84" s="29">
        <v>45201</v>
      </c>
      <c r="D84" s="30" t="s">
        <v>9</v>
      </c>
      <c r="E84" s="31">
        <v>8</v>
      </c>
      <c r="F84" s="28">
        <v>19</v>
      </c>
      <c r="G84" s="32">
        <f t="shared" si="6"/>
        <v>2.375</v>
      </c>
      <c r="H84" s="33">
        <v>64600</v>
      </c>
      <c r="I84" s="33">
        <f t="shared" si="7"/>
        <v>8075</v>
      </c>
      <c r="J84" s="34">
        <v>330</v>
      </c>
      <c r="K84" s="28">
        <v>30</v>
      </c>
      <c r="L84" s="28">
        <v>33</v>
      </c>
      <c r="M84" s="28">
        <v>40</v>
      </c>
      <c r="N84" s="28">
        <v>13</v>
      </c>
      <c r="O84" s="34">
        <f t="shared" si="8"/>
        <v>116</v>
      </c>
      <c r="P84" s="32">
        <f t="shared" si="9"/>
        <v>0.73793103448275865</v>
      </c>
      <c r="Q84" s="28">
        <f t="shared" si="4"/>
        <v>63</v>
      </c>
      <c r="R84" s="28">
        <f t="shared" si="5"/>
        <v>53</v>
      </c>
    </row>
    <row r="85" spans="1:18" x14ac:dyDescent="0.2">
      <c r="A85" s="28" t="s">
        <v>36</v>
      </c>
      <c r="B85" s="28" t="s">
        <v>30</v>
      </c>
      <c r="C85" s="29">
        <v>45202</v>
      </c>
      <c r="D85" s="30" t="s">
        <v>6</v>
      </c>
      <c r="E85" s="31">
        <v>9</v>
      </c>
      <c r="F85" s="28">
        <v>15</v>
      </c>
      <c r="G85" s="32">
        <f t="shared" si="6"/>
        <v>1.6666666666666667</v>
      </c>
      <c r="H85" s="33">
        <v>51000</v>
      </c>
      <c r="I85" s="33">
        <f t="shared" si="7"/>
        <v>5666.666666666667</v>
      </c>
      <c r="J85" s="34">
        <v>392</v>
      </c>
      <c r="K85" s="28">
        <v>40</v>
      </c>
      <c r="L85" s="28">
        <v>30</v>
      </c>
      <c r="M85" s="28">
        <v>30</v>
      </c>
      <c r="N85" s="28">
        <v>12</v>
      </c>
      <c r="O85" s="34">
        <f t="shared" si="8"/>
        <v>112</v>
      </c>
      <c r="P85" s="32">
        <f t="shared" si="9"/>
        <v>0.77500000000000002</v>
      </c>
      <c r="Q85" s="28">
        <f t="shared" ref="Q85:Q121" si="10">K85+L85</f>
        <v>70</v>
      </c>
      <c r="R85" s="28">
        <f t="shared" ref="R85:R121" si="11">M85+N85</f>
        <v>42</v>
      </c>
    </row>
    <row r="86" spans="1:18" x14ac:dyDescent="0.2">
      <c r="A86" s="28" t="s">
        <v>36</v>
      </c>
      <c r="B86" s="28" t="s">
        <v>29</v>
      </c>
      <c r="C86" s="29">
        <v>45203</v>
      </c>
      <c r="D86" s="30" t="s">
        <v>4</v>
      </c>
      <c r="E86" s="31">
        <v>8</v>
      </c>
      <c r="F86" s="28">
        <v>22</v>
      </c>
      <c r="G86" s="32">
        <f t="shared" si="6"/>
        <v>2.75</v>
      </c>
      <c r="H86" s="33">
        <v>74800</v>
      </c>
      <c r="I86" s="33">
        <f t="shared" si="7"/>
        <v>9350</v>
      </c>
      <c r="J86" s="34">
        <v>396</v>
      </c>
      <c r="K86" s="28">
        <v>27</v>
      </c>
      <c r="L86" s="28">
        <v>30</v>
      </c>
      <c r="M86" s="28">
        <v>38</v>
      </c>
      <c r="N86" s="28">
        <v>15</v>
      </c>
      <c r="O86" s="34">
        <f t="shared" si="8"/>
        <v>110</v>
      </c>
      <c r="P86" s="32">
        <f t="shared" si="9"/>
        <v>0.72545454545454546</v>
      </c>
      <c r="Q86" s="28">
        <f t="shared" si="10"/>
        <v>57</v>
      </c>
      <c r="R86" s="28">
        <f t="shared" si="11"/>
        <v>53</v>
      </c>
    </row>
    <row r="87" spans="1:18" x14ac:dyDescent="0.2">
      <c r="A87" s="28" t="s">
        <v>36</v>
      </c>
      <c r="B87" s="28" t="s">
        <v>30</v>
      </c>
      <c r="C87" s="29">
        <v>45203</v>
      </c>
      <c r="D87" s="30" t="s">
        <v>7</v>
      </c>
      <c r="E87" s="31">
        <v>9</v>
      </c>
      <c r="F87" s="28">
        <v>20</v>
      </c>
      <c r="G87" s="32">
        <f t="shared" si="6"/>
        <v>2.2222222222222223</v>
      </c>
      <c r="H87" s="33">
        <v>68000</v>
      </c>
      <c r="I87" s="33">
        <f t="shared" si="7"/>
        <v>7555.5555555555557</v>
      </c>
      <c r="J87" s="34">
        <v>372</v>
      </c>
      <c r="K87" s="28">
        <v>21</v>
      </c>
      <c r="L87" s="28">
        <v>39</v>
      </c>
      <c r="M87" s="28">
        <v>35</v>
      </c>
      <c r="N87" s="28">
        <v>13</v>
      </c>
      <c r="O87" s="34">
        <f t="shared" si="8"/>
        <v>108</v>
      </c>
      <c r="P87" s="32">
        <f t="shared" si="9"/>
        <v>0.72592592592592597</v>
      </c>
      <c r="Q87" s="28">
        <f t="shared" si="10"/>
        <v>60</v>
      </c>
      <c r="R87" s="28">
        <f t="shared" si="11"/>
        <v>48</v>
      </c>
    </row>
    <row r="88" spans="1:18" x14ac:dyDescent="0.2">
      <c r="A88" s="28" t="s">
        <v>36</v>
      </c>
      <c r="B88" s="28" t="s">
        <v>29</v>
      </c>
      <c r="C88" s="29">
        <v>45204</v>
      </c>
      <c r="D88" s="30" t="s">
        <v>8</v>
      </c>
      <c r="E88" s="31">
        <v>8</v>
      </c>
      <c r="F88" s="28">
        <v>16</v>
      </c>
      <c r="G88" s="32">
        <f t="shared" si="6"/>
        <v>2</v>
      </c>
      <c r="H88" s="33">
        <v>54400</v>
      </c>
      <c r="I88" s="33">
        <f t="shared" si="7"/>
        <v>6800</v>
      </c>
      <c r="J88" s="34">
        <v>352</v>
      </c>
      <c r="K88" s="28">
        <v>23</v>
      </c>
      <c r="L88" s="28">
        <v>39</v>
      </c>
      <c r="M88" s="28">
        <v>32</v>
      </c>
      <c r="N88" s="28">
        <v>14</v>
      </c>
      <c r="O88" s="34">
        <f t="shared" si="8"/>
        <v>108</v>
      </c>
      <c r="P88" s="32">
        <f t="shared" si="9"/>
        <v>0.73148148148148151</v>
      </c>
      <c r="Q88" s="28">
        <f t="shared" si="10"/>
        <v>62</v>
      </c>
      <c r="R88" s="28">
        <f t="shared" si="11"/>
        <v>46</v>
      </c>
    </row>
    <row r="89" spans="1:18" x14ac:dyDescent="0.2">
      <c r="A89" s="28" t="s">
        <v>36</v>
      </c>
      <c r="B89" s="28" t="s">
        <v>30</v>
      </c>
      <c r="C89" s="29">
        <v>45204</v>
      </c>
      <c r="D89" s="30" t="s">
        <v>5</v>
      </c>
      <c r="E89" s="31">
        <v>7</v>
      </c>
      <c r="F89" s="28">
        <v>25</v>
      </c>
      <c r="G89" s="32">
        <f t="shared" si="6"/>
        <v>3.5714285714285716</v>
      </c>
      <c r="H89" s="33">
        <v>85000</v>
      </c>
      <c r="I89" s="33">
        <f t="shared" si="7"/>
        <v>12142.857142857143</v>
      </c>
      <c r="J89" s="34">
        <v>373</v>
      </c>
      <c r="K89" s="28">
        <v>28</v>
      </c>
      <c r="L89" s="28">
        <v>31</v>
      </c>
      <c r="M89" s="28">
        <v>40</v>
      </c>
      <c r="N89" s="28">
        <v>10</v>
      </c>
      <c r="O89" s="34">
        <f t="shared" si="8"/>
        <v>109</v>
      </c>
      <c r="P89" s="32">
        <f t="shared" si="9"/>
        <v>0.74128440366972481</v>
      </c>
      <c r="Q89" s="28">
        <f t="shared" si="10"/>
        <v>59</v>
      </c>
      <c r="R89" s="28">
        <f t="shared" si="11"/>
        <v>50</v>
      </c>
    </row>
    <row r="90" spans="1:18" x14ac:dyDescent="0.2">
      <c r="A90" s="28" t="s">
        <v>37</v>
      </c>
      <c r="B90" s="28" t="s">
        <v>29</v>
      </c>
      <c r="C90" s="29">
        <v>45205</v>
      </c>
      <c r="D90" s="30" t="s">
        <v>9</v>
      </c>
      <c r="E90" s="31">
        <v>8</v>
      </c>
      <c r="F90" s="28">
        <v>16</v>
      </c>
      <c r="G90" s="32">
        <f t="shared" si="6"/>
        <v>2</v>
      </c>
      <c r="H90" s="33">
        <v>54400</v>
      </c>
      <c r="I90" s="33">
        <f t="shared" si="7"/>
        <v>6800</v>
      </c>
      <c r="J90" s="34">
        <v>394</v>
      </c>
      <c r="K90" s="28">
        <v>27</v>
      </c>
      <c r="L90" s="28">
        <v>37</v>
      </c>
      <c r="M90" s="28">
        <v>37</v>
      </c>
      <c r="N90" s="28">
        <v>10</v>
      </c>
      <c r="O90" s="34">
        <f t="shared" si="8"/>
        <v>111</v>
      </c>
      <c r="P90" s="32">
        <f t="shared" si="9"/>
        <v>0.74594594594594599</v>
      </c>
      <c r="Q90" s="28">
        <f t="shared" si="10"/>
        <v>64</v>
      </c>
      <c r="R90" s="28">
        <f t="shared" si="11"/>
        <v>47</v>
      </c>
    </row>
    <row r="91" spans="1:18" x14ac:dyDescent="0.2">
      <c r="A91" s="28" t="s">
        <v>37</v>
      </c>
      <c r="B91" s="28" t="s">
        <v>30</v>
      </c>
      <c r="C91" s="29">
        <v>45206</v>
      </c>
      <c r="D91" s="30" t="s">
        <v>6</v>
      </c>
      <c r="E91" s="31">
        <v>7</v>
      </c>
      <c r="F91" s="28">
        <v>24</v>
      </c>
      <c r="G91" s="32">
        <f t="shared" si="6"/>
        <v>3.4285714285714284</v>
      </c>
      <c r="H91" s="33">
        <v>81600</v>
      </c>
      <c r="I91" s="33">
        <f t="shared" si="7"/>
        <v>11657.142857142857</v>
      </c>
      <c r="J91" s="34">
        <v>303</v>
      </c>
      <c r="K91" s="28">
        <v>29</v>
      </c>
      <c r="L91" s="28">
        <v>38</v>
      </c>
      <c r="M91" s="28">
        <v>32</v>
      </c>
      <c r="N91" s="28">
        <v>13</v>
      </c>
      <c r="O91" s="34">
        <f t="shared" si="8"/>
        <v>112</v>
      </c>
      <c r="P91" s="32">
        <f t="shared" si="9"/>
        <v>0.74821428571428572</v>
      </c>
      <c r="Q91" s="28">
        <f t="shared" si="10"/>
        <v>67</v>
      </c>
      <c r="R91" s="28">
        <f t="shared" si="11"/>
        <v>45</v>
      </c>
    </row>
    <row r="92" spans="1:18" x14ac:dyDescent="0.2">
      <c r="A92" s="28" t="s">
        <v>37</v>
      </c>
      <c r="B92" s="28" t="s">
        <v>29</v>
      </c>
      <c r="C92" s="29">
        <v>45206</v>
      </c>
      <c r="D92" s="30" t="s">
        <v>4</v>
      </c>
      <c r="E92" s="31">
        <v>8</v>
      </c>
      <c r="F92" s="28">
        <v>23</v>
      </c>
      <c r="G92" s="32">
        <f t="shared" si="6"/>
        <v>2.875</v>
      </c>
      <c r="H92" s="33">
        <v>78200</v>
      </c>
      <c r="I92" s="33">
        <f t="shared" si="7"/>
        <v>9775</v>
      </c>
      <c r="J92" s="34">
        <v>382</v>
      </c>
      <c r="K92" s="28">
        <v>23</v>
      </c>
      <c r="L92" s="28">
        <v>33</v>
      </c>
      <c r="M92" s="28">
        <v>33</v>
      </c>
      <c r="N92" s="28">
        <v>11</v>
      </c>
      <c r="O92" s="34">
        <f t="shared" si="8"/>
        <v>100</v>
      </c>
      <c r="P92" s="32">
        <f t="shared" si="9"/>
        <v>0.73599999999999999</v>
      </c>
      <c r="Q92" s="28">
        <f t="shared" si="10"/>
        <v>56</v>
      </c>
      <c r="R92" s="28">
        <f t="shared" si="11"/>
        <v>44</v>
      </c>
    </row>
    <row r="93" spans="1:18" x14ac:dyDescent="0.2">
      <c r="A93" s="28" t="s">
        <v>37</v>
      </c>
      <c r="B93" s="28" t="s">
        <v>30</v>
      </c>
      <c r="C93" s="29">
        <v>45206</v>
      </c>
      <c r="D93" s="30" t="s">
        <v>7</v>
      </c>
      <c r="E93" s="31">
        <v>8</v>
      </c>
      <c r="F93" s="28">
        <v>21</v>
      </c>
      <c r="G93" s="32">
        <f t="shared" si="6"/>
        <v>2.625</v>
      </c>
      <c r="H93" s="33">
        <v>71400</v>
      </c>
      <c r="I93" s="33">
        <f t="shared" si="7"/>
        <v>8925</v>
      </c>
      <c r="J93" s="34">
        <v>316</v>
      </c>
      <c r="K93" s="28">
        <v>28</v>
      </c>
      <c r="L93" s="28">
        <v>36</v>
      </c>
      <c r="M93" s="28">
        <v>35</v>
      </c>
      <c r="N93" s="28">
        <v>11</v>
      </c>
      <c r="O93" s="34">
        <f t="shared" si="8"/>
        <v>110</v>
      </c>
      <c r="P93" s="32">
        <f t="shared" si="9"/>
        <v>0.74727272727272731</v>
      </c>
      <c r="Q93" s="28">
        <f t="shared" si="10"/>
        <v>64</v>
      </c>
      <c r="R93" s="28">
        <f t="shared" si="11"/>
        <v>46</v>
      </c>
    </row>
    <row r="94" spans="1:18" x14ac:dyDescent="0.2">
      <c r="A94" s="28" t="s">
        <v>37</v>
      </c>
      <c r="B94" s="28" t="s">
        <v>29</v>
      </c>
      <c r="C94" s="29">
        <v>45207</v>
      </c>
      <c r="D94" s="30" t="s">
        <v>8</v>
      </c>
      <c r="E94" s="31">
        <v>7</v>
      </c>
      <c r="F94" s="28">
        <v>17</v>
      </c>
      <c r="G94" s="32">
        <f t="shared" si="6"/>
        <v>2.4285714285714284</v>
      </c>
      <c r="H94" s="33">
        <v>57800</v>
      </c>
      <c r="I94" s="33">
        <f t="shared" si="7"/>
        <v>8257.1428571428569</v>
      </c>
      <c r="J94" s="34">
        <v>334</v>
      </c>
      <c r="K94" s="28">
        <v>20</v>
      </c>
      <c r="L94" s="28">
        <v>20</v>
      </c>
      <c r="M94" s="28">
        <v>30</v>
      </c>
      <c r="N94" s="28">
        <v>11</v>
      </c>
      <c r="O94" s="34">
        <f t="shared" si="8"/>
        <v>81</v>
      </c>
      <c r="P94" s="32">
        <f t="shared" si="9"/>
        <v>0.72098765432098766</v>
      </c>
      <c r="Q94" s="28">
        <f t="shared" si="10"/>
        <v>40</v>
      </c>
      <c r="R94" s="28">
        <f t="shared" si="11"/>
        <v>41</v>
      </c>
    </row>
    <row r="95" spans="1:18" x14ac:dyDescent="0.2">
      <c r="A95" s="28" t="s">
        <v>37</v>
      </c>
      <c r="B95" s="28" t="s">
        <v>30</v>
      </c>
      <c r="C95" s="29">
        <v>45207</v>
      </c>
      <c r="D95" s="30" t="s">
        <v>5</v>
      </c>
      <c r="E95" s="31">
        <v>9</v>
      </c>
      <c r="F95" s="28">
        <v>21</v>
      </c>
      <c r="G95" s="32">
        <f t="shared" si="6"/>
        <v>2.3333333333333335</v>
      </c>
      <c r="H95" s="33">
        <v>71400</v>
      </c>
      <c r="I95" s="33">
        <f t="shared" si="7"/>
        <v>7933.333333333333</v>
      </c>
      <c r="J95" s="34">
        <v>391</v>
      </c>
      <c r="K95" s="28">
        <v>27</v>
      </c>
      <c r="L95" s="28">
        <v>31</v>
      </c>
      <c r="M95" s="28">
        <v>35</v>
      </c>
      <c r="N95" s="28">
        <v>13</v>
      </c>
      <c r="O95" s="34">
        <f t="shared" si="8"/>
        <v>106</v>
      </c>
      <c r="P95" s="32">
        <f t="shared" si="9"/>
        <v>0.73584905660377353</v>
      </c>
      <c r="Q95" s="28">
        <f t="shared" si="10"/>
        <v>58</v>
      </c>
      <c r="R95" s="28">
        <f t="shared" si="11"/>
        <v>48</v>
      </c>
    </row>
    <row r="96" spans="1:18" x14ac:dyDescent="0.2">
      <c r="A96" s="28" t="s">
        <v>37</v>
      </c>
      <c r="B96" s="28" t="s">
        <v>29</v>
      </c>
      <c r="C96" s="29">
        <v>45208</v>
      </c>
      <c r="D96" s="30" t="s">
        <v>9</v>
      </c>
      <c r="E96" s="31">
        <v>8</v>
      </c>
      <c r="F96" s="28">
        <v>23</v>
      </c>
      <c r="G96" s="32">
        <f t="shared" si="6"/>
        <v>2.875</v>
      </c>
      <c r="H96" s="33">
        <v>78200</v>
      </c>
      <c r="I96" s="33">
        <f t="shared" si="7"/>
        <v>9775</v>
      </c>
      <c r="J96" s="34">
        <v>368</v>
      </c>
      <c r="K96" s="28">
        <v>26</v>
      </c>
      <c r="L96" s="28">
        <v>31</v>
      </c>
      <c r="M96" s="28">
        <v>38</v>
      </c>
      <c r="N96" s="28">
        <v>11</v>
      </c>
      <c r="O96" s="34">
        <f t="shared" si="8"/>
        <v>106</v>
      </c>
      <c r="P96" s="32">
        <f t="shared" si="9"/>
        <v>0.73584905660377353</v>
      </c>
      <c r="Q96" s="28">
        <f t="shared" si="10"/>
        <v>57</v>
      </c>
      <c r="R96" s="28">
        <f t="shared" si="11"/>
        <v>49</v>
      </c>
    </row>
    <row r="97" spans="1:18" x14ac:dyDescent="0.2">
      <c r="A97" s="28" t="s">
        <v>37</v>
      </c>
      <c r="B97" s="28" t="s">
        <v>30</v>
      </c>
      <c r="C97" s="29">
        <v>45208</v>
      </c>
      <c r="D97" s="30" t="s">
        <v>6</v>
      </c>
      <c r="E97" s="31">
        <v>8</v>
      </c>
      <c r="F97" s="28">
        <v>16</v>
      </c>
      <c r="G97" s="32">
        <f t="shared" si="6"/>
        <v>2</v>
      </c>
      <c r="H97" s="33">
        <v>54400</v>
      </c>
      <c r="I97" s="33">
        <f t="shared" si="7"/>
        <v>6800</v>
      </c>
      <c r="J97" s="34">
        <v>376</v>
      </c>
      <c r="K97" s="28">
        <v>33</v>
      </c>
      <c r="L97" s="28">
        <v>36</v>
      </c>
      <c r="M97" s="28">
        <v>20</v>
      </c>
      <c r="N97" s="28">
        <v>11</v>
      </c>
      <c r="O97" s="34">
        <f t="shared" si="8"/>
        <v>100</v>
      </c>
      <c r="P97" s="32">
        <f t="shared" si="9"/>
        <v>0.78200000000000003</v>
      </c>
      <c r="Q97" s="28">
        <f t="shared" si="10"/>
        <v>69</v>
      </c>
      <c r="R97" s="28">
        <f t="shared" si="11"/>
        <v>31</v>
      </c>
    </row>
    <row r="98" spans="1:18" x14ac:dyDescent="0.2">
      <c r="A98" s="28" t="s">
        <v>37</v>
      </c>
      <c r="B98" s="28" t="s">
        <v>29</v>
      </c>
      <c r="C98" s="29">
        <v>45209</v>
      </c>
      <c r="D98" s="30" t="s">
        <v>4</v>
      </c>
      <c r="E98" s="31">
        <v>7</v>
      </c>
      <c r="F98" s="28">
        <v>15</v>
      </c>
      <c r="G98" s="32">
        <f t="shared" si="6"/>
        <v>2.1428571428571428</v>
      </c>
      <c r="H98" s="33">
        <v>51000</v>
      </c>
      <c r="I98" s="33">
        <f t="shared" si="7"/>
        <v>7285.7142857142853</v>
      </c>
      <c r="J98" s="34">
        <v>359</v>
      </c>
      <c r="K98" s="28">
        <v>25</v>
      </c>
      <c r="L98" s="28">
        <v>37</v>
      </c>
      <c r="M98" s="28">
        <v>34</v>
      </c>
      <c r="N98" s="28">
        <v>10</v>
      </c>
      <c r="O98" s="34">
        <f t="shared" si="8"/>
        <v>106</v>
      </c>
      <c r="P98" s="32">
        <f t="shared" si="9"/>
        <v>0.74528301886792447</v>
      </c>
      <c r="Q98" s="28">
        <f t="shared" si="10"/>
        <v>62</v>
      </c>
      <c r="R98" s="28">
        <f t="shared" si="11"/>
        <v>44</v>
      </c>
    </row>
    <row r="99" spans="1:18" x14ac:dyDescent="0.2">
      <c r="A99" s="28" t="s">
        <v>37</v>
      </c>
      <c r="B99" s="28" t="s">
        <v>30</v>
      </c>
      <c r="C99" s="29">
        <v>45209</v>
      </c>
      <c r="D99" s="30" t="s">
        <v>7</v>
      </c>
      <c r="E99" s="31">
        <v>6</v>
      </c>
      <c r="F99" s="28">
        <v>19</v>
      </c>
      <c r="G99" s="32">
        <f t="shared" si="6"/>
        <v>3.1666666666666665</v>
      </c>
      <c r="H99" s="33">
        <v>64600</v>
      </c>
      <c r="I99" s="33">
        <f t="shared" si="7"/>
        <v>10766.666666666666</v>
      </c>
      <c r="J99" s="34">
        <v>302</v>
      </c>
      <c r="K99" s="28">
        <v>28</v>
      </c>
      <c r="L99" s="28">
        <v>32</v>
      </c>
      <c r="M99" s="28">
        <v>34</v>
      </c>
      <c r="N99" s="28">
        <v>15</v>
      </c>
      <c r="O99" s="34">
        <f t="shared" si="8"/>
        <v>109</v>
      </c>
      <c r="P99" s="32">
        <f t="shared" si="9"/>
        <v>0.73394495412844041</v>
      </c>
      <c r="Q99" s="28">
        <f t="shared" si="10"/>
        <v>60</v>
      </c>
      <c r="R99" s="28">
        <f t="shared" si="11"/>
        <v>49</v>
      </c>
    </row>
    <row r="100" spans="1:18" x14ac:dyDescent="0.2">
      <c r="A100" s="28" t="s">
        <v>38</v>
      </c>
      <c r="B100" s="28" t="s">
        <v>29</v>
      </c>
      <c r="C100" s="29">
        <v>45210</v>
      </c>
      <c r="D100" s="30" t="s">
        <v>8</v>
      </c>
      <c r="E100" s="31">
        <v>7</v>
      </c>
      <c r="F100" s="28">
        <v>17</v>
      </c>
      <c r="G100" s="32">
        <f t="shared" si="6"/>
        <v>2.4285714285714284</v>
      </c>
      <c r="H100" s="33">
        <v>57800</v>
      </c>
      <c r="I100" s="33">
        <f t="shared" si="7"/>
        <v>8257.1428571428569</v>
      </c>
      <c r="J100" s="34">
        <v>323</v>
      </c>
      <c r="K100" s="28">
        <v>27</v>
      </c>
      <c r="L100" s="28">
        <v>38</v>
      </c>
      <c r="M100" s="28">
        <v>36</v>
      </c>
      <c r="N100" s="28">
        <v>11</v>
      </c>
      <c r="O100" s="34">
        <f t="shared" si="8"/>
        <v>112</v>
      </c>
      <c r="P100" s="32">
        <f t="shared" si="9"/>
        <v>0.74464285714285716</v>
      </c>
      <c r="Q100" s="28">
        <f t="shared" si="10"/>
        <v>65</v>
      </c>
      <c r="R100" s="28">
        <f t="shared" si="11"/>
        <v>47</v>
      </c>
    </row>
    <row r="101" spans="1:18" x14ac:dyDescent="0.2">
      <c r="A101" s="28" t="s">
        <v>38</v>
      </c>
      <c r="B101" s="28" t="s">
        <v>30</v>
      </c>
      <c r="C101" s="29">
        <v>45211</v>
      </c>
      <c r="D101" s="30" t="s">
        <v>5</v>
      </c>
      <c r="E101" s="31">
        <v>9</v>
      </c>
      <c r="F101" s="28">
        <v>16</v>
      </c>
      <c r="G101" s="32">
        <f t="shared" si="6"/>
        <v>1.7777777777777777</v>
      </c>
      <c r="H101" s="33">
        <v>54400</v>
      </c>
      <c r="I101" s="33">
        <f t="shared" si="7"/>
        <v>6044.4444444444443</v>
      </c>
      <c r="J101" s="34">
        <v>400</v>
      </c>
      <c r="K101" s="28">
        <v>30</v>
      </c>
      <c r="L101" s="28">
        <v>32</v>
      </c>
      <c r="M101" s="28">
        <v>38</v>
      </c>
      <c r="N101" s="28">
        <v>15</v>
      </c>
      <c r="O101" s="34">
        <f t="shared" si="8"/>
        <v>115</v>
      </c>
      <c r="P101" s="32">
        <f t="shared" si="9"/>
        <v>0.73391304347826092</v>
      </c>
      <c r="Q101" s="28">
        <f t="shared" si="10"/>
        <v>62</v>
      </c>
      <c r="R101" s="28">
        <f t="shared" si="11"/>
        <v>53</v>
      </c>
    </row>
    <row r="102" spans="1:18" x14ac:dyDescent="0.2">
      <c r="A102" s="28" t="s">
        <v>38</v>
      </c>
      <c r="B102" s="28" t="s">
        <v>29</v>
      </c>
      <c r="C102" s="29">
        <v>45213</v>
      </c>
      <c r="D102" s="30" t="s">
        <v>9</v>
      </c>
      <c r="E102" s="31">
        <v>9</v>
      </c>
      <c r="F102" s="28">
        <v>17</v>
      </c>
      <c r="G102" s="32">
        <f t="shared" si="6"/>
        <v>1.8888888888888888</v>
      </c>
      <c r="H102" s="33">
        <v>57800</v>
      </c>
      <c r="I102" s="33">
        <f t="shared" si="7"/>
        <v>6422.2222222222226</v>
      </c>
      <c r="J102" s="34">
        <v>397</v>
      </c>
      <c r="K102" s="28">
        <v>29</v>
      </c>
      <c r="L102" s="28">
        <v>31</v>
      </c>
      <c r="M102" s="28">
        <v>32</v>
      </c>
      <c r="N102" s="28">
        <v>10</v>
      </c>
      <c r="O102" s="34">
        <f t="shared" si="8"/>
        <v>102</v>
      </c>
      <c r="P102" s="32">
        <f t="shared" si="9"/>
        <v>0.75490196078431371</v>
      </c>
      <c r="Q102" s="28">
        <f t="shared" si="10"/>
        <v>60</v>
      </c>
      <c r="R102" s="28">
        <f t="shared" si="11"/>
        <v>42</v>
      </c>
    </row>
    <row r="103" spans="1:18" x14ac:dyDescent="0.2">
      <c r="A103" s="28" t="s">
        <v>38</v>
      </c>
      <c r="B103" s="28" t="s">
        <v>30</v>
      </c>
      <c r="C103" s="29">
        <v>45213</v>
      </c>
      <c r="D103" s="30" t="s">
        <v>6</v>
      </c>
      <c r="E103" s="31">
        <v>9</v>
      </c>
      <c r="F103" s="28">
        <v>15</v>
      </c>
      <c r="G103" s="32">
        <f t="shared" si="6"/>
        <v>1.6666666666666667</v>
      </c>
      <c r="H103" s="33">
        <v>51000</v>
      </c>
      <c r="I103" s="33">
        <f t="shared" si="7"/>
        <v>5666.666666666667</v>
      </c>
      <c r="J103" s="34">
        <v>327</v>
      </c>
      <c r="K103" s="28">
        <v>35</v>
      </c>
      <c r="L103" s="28">
        <v>40</v>
      </c>
      <c r="M103" s="28">
        <v>22</v>
      </c>
      <c r="N103" s="28">
        <v>13</v>
      </c>
      <c r="O103" s="34">
        <f t="shared" si="8"/>
        <v>110</v>
      </c>
      <c r="P103" s="32">
        <f t="shared" si="9"/>
        <v>0.77636363636363637</v>
      </c>
      <c r="Q103" s="28">
        <f t="shared" si="10"/>
        <v>75</v>
      </c>
      <c r="R103" s="28">
        <f t="shared" si="11"/>
        <v>35</v>
      </c>
    </row>
    <row r="104" spans="1:18" x14ac:dyDescent="0.2">
      <c r="A104" s="28" t="s">
        <v>38</v>
      </c>
      <c r="B104" s="28" t="s">
        <v>29</v>
      </c>
      <c r="C104" s="29">
        <v>45215</v>
      </c>
      <c r="D104" s="30" t="s">
        <v>4</v>
      </c>
      <c r="E104" s="31">
        <v>9</v>
      </c>
      <c r="F104" s="28">
        <v>24</v>
      </c>
      <c r="G104" s="32">
        <f t="shared" si="6"/>
        <v>2.6666666666666665</v>
      </c>
      <c r="H104" s="33">
        <v>81600</v>
      </c>
      <c r="I104" s="33">
        <f t="shared" si="7"/>
        <v>9066.6666666666661</v>
      </c>
      <c r="J104" s="34">
        <v>327</v>
      </c>
      <c r="K104" s="28">
        <v>20</v>
      </c>
      <c r="L104" s="28">
        <v>34</v>
      </c>
      <c r="M104" s="28">
        <v>32</v>
      </c>
      <c r="N104" s="28">
        <v>10</v>
      </c>
      <c r="O104" s="34">
        <f t="shared" si="8"/>
        <v>96</v>
      </c>
      <c r="P104" s="32">
        <f t="shared" si="9"/>
        <v>0.73333333333333328</v>
      </c>
      <c r="Q104" s="28">
        <f t="shared" si="10"/>
        <v>54</v>
      </c>
      <c r="R104" s="28">
        <f t="shared" si="11"/>
        <v>42</v>
      </c>
    </row>
    <row r="105" spans="1:18" x14ac:dyDescent="0.2">
      <c r="A105" s="28" t="s">
        <v>38</v>
      </c>
      <c r="B105" s="28" t="s">
        <v>30</v>
      </c>
      <c r="C105" s="29">
        <v>45215</v>
      </c>
      <c r="D105" s="30" t="s">
        <v>7</v>
      </c>
      <c r="E105" s="31">
        <v>9</v>
      </c>
      <c r="F105" s="28">
        <v>19</v>
      </c>
      <c r="G105" s="32">
        <f t="shared" si="6"/>
        <v>2.1111111111111112</v>
      </c>
      <c r="H105" s="33">
        <v>64600</v>
      </c>
      <c r="I105" s="33">
        <f t="shared" si="7"/>
        <v>7177.7777777777774</v>
      </c>
      <c r="J105" s="34">
        <v>317</v>
      </c>
      <c r="K105" s="28">
        <v>25</v>
      </c>
      <c r="L105" s="28">
        <v>32</v>
      </c>
      <c r="M105" s="28">
        <v>38</v>
      </c>
      <c r="N105" s="28">
        <v>13</v>
      </c>
      <c r="O105" s="34">
        <f t="shared" si="8"/>
        <v>108</v>
      </c>
      <c r="P105" s="32">
        <f t="shared" si="9"/>
        <v>0.72777777777777775</v>
      </c>
      <c r="Q105" s="28">
        <f t="shared" si="10"/>
        <v>57</v>
      </c>
      <c r="R105" s="28">
        <f t="shared" si="11"/>
        <v>51</v>
      </c>
    </row>
    <row r="106" spans="1:18" x14ac:dyDescent="0.2">
      <c r="A106" s="28" t="s">
        <v>38</v>
      </c>
      <c r="B106" s="28" t="s">
        <v>29</v>
      </c>
      <c r="C106" s="29">
        <v>45215</v>
      </c>
      <c r="D106" s="30" t="s">
        <v>8</v>
      </c>
      <c r="E106" s="31">
        <v>6</v>
      </c>
      <c r="F106" s="28">
        <v>16</v>
      </c>
      <c r="G106" s="32">
        <f t="shared" si="6"/>
        <v>2.6666666666666665</v>
      </c>
      <c r="H106" s="33">
        <v>54400</v>
      </c>
      <c r="I106" s="33">
        <f t="shared" si="7"/>
        <v>9066.6666666666661</v>
      </c>
      <c r="J106" s="34">
        <v>365</v>
      </c>
      <c r="K106" s="28">
        <v>30</v>
      </c>
      <c r="L106" s="28">
        <v>35</v>
      </c>
      <c r="M106" s="28">
        <v>33</v>
      </c>
      <c r="N106" s="28">
        <v>14</v>
      </c>
      <c r="O106" s="34">
        <f t="shared" si="8"/>
        <v>112</v>
      </c>
      <c r="P106" s="32">
        <f t="shared" si="9"/>
        <v>0.74464285714285716</v>
      </c>
      <c r="Q106" s="28">
        <f t="shared" si="10"/>
        <v>65</v>
      </c>
      <c r="R106" s="28">
        <f t="shared" si="11"/>
        <v>47</v>
      </c>
    </row>
    <row r="107" spans="1:18" x14ac:dyDescent="0.2">
      <c r="A107" s="28" t="s">
        <v>38</v>
      </c>
      <c r="B107" s="28" t="s">
        <v>30</v>
      </c>
      <c r="C107" s="29">
        <v>45215</v>
      </c>
      <c r="D107" s="30" t="s">
        <v>5</v>
      </c>
      <c r="E107" s="31">
        <v>9</v>
      </c>
      <c r="F107" s="28">
        <v>16</v>
      </c>
      <c r="G107" s="32">
        <f t="shared" si="6"/>
        <v>1.7777777777777777</v>
      </c>
      <c r="H107" s="33">
        <v>54400</v>
      </c>
      <c r="I107" s="33">
        <f t="shared" si="7"/>
        <v>6044.4444444444443</v>
      </c>
      <c r="J107" s="34">
        <v>396</v>
      </c>
      <c r="K107" s="28">
        <v>25</v>
      </c>
      <c r="L107" s="28">
        <v>39</v>
      </c>
      <c r="M107" s="28">
        <v>37</v>
      </c>
      <c r="N107" s="28">
        <v>11</v>
      </c>
      <c r="O107" s="34">
        <f t="shared" si="8"/>
        <v>112</v>
      </c>
      <c r="P107" s="32">
        <f t="shared" si="9"/>
        <v>0.73928571428571432</v>
      </c>
      <c r="Q107" s="28">
        <f t="shared" si="10"/>
        <v>64</v>
      </c>
      <c r="R107" s="28">
        <f t="shared" si="11"/>
        <v>48</v>
      </c>
    </row>
    <row r="108" spans="1:18" x14ac:dyDescent="0.2">
      <c r="A108" s="28" t="s">
        <v>38</v>
      </c>
      <c r="B108" s="28" t="s">
        <v>29</v>
      </c>
      <c r="C108" s="29">
        <v>45217</v>
      </c>
      <c r="D108" s="30" t="s">
        <v>9</v>
      </c>
      <c r="E108" s="31">
        <v>9</v>
      </c>
      <c r="F108" s="28">
        <v>23</v>
      </c>
      <c r="G108" s="32">
        <f t="shared" si="6"/>
        <v>2.5555555555555554</v>
      </c>
      <c r="H108" s="33">
        <v>78200</v>
      </c>
      <c r="I108" s="33">
        <f t="shared" si="7"/>
        <v>8688.8888888888887</v>
      </c>
      <c r="J108" s="34">
        <v>319</v>
      </c>
      <c r="K108" s="28">
        <v>27</v>
      </c>
      <c r="L108" s="28">
        <v>38</v>
      </c>
      <c r="M108" s="28">
        <v>40</v>
      </c>
      <c r="N108" s="28">
        <v>13</v>
      </c>
      <c r="O108" s="34">
        <f t="shared" si="8"/>
        <v>118</v>
      </c>
      <c r="P108" s="32">
        <f t="shared" si="9"/>
        <v>0.73389830508474574</v>
      </c>
      <c r="Q108" s="28">
        <f t="shared" si="10"/>
        <v>65</v>
      </c>
      <c r="R108" s="28">
        <f t="shared" si="11"/>
        <v>53</v>
      </c>
    </row>
    <row r="109" spans="1:18" x14ac:dyDescent="0.2">
      <c r="A109" s="28" t="s">
        <v>38</v>
      </c>
      <c r="B109" s="28" t="s">
        <v>30</v>
      </c>
      <c r="C109" s="29">
        <v>45217</v>
      </c>
      <c r="D109" s="30" t="s">
        <v>6</v>
      </c>
      <c r="E109" s="31">
        <v>9</v>
      </c>
      <c r="F109" s="28">
        <v>21</v>
      </c>
      <c r="G109" s="32">
        <f t="shared" si="6"/>
        <v>2.3333333333333335</v>
      </c>
      <c r="H109" s="33">
        <v>71400</v>
      </c>
      <c r="I109" s="33">
        <f t="shared" si="7"/>
        <v>7933.333333333333</v>
      </c>
      <c r="J109" s="34">
        <v>329</v>
      </c>
      <c r="K109" s="28">
        <v>33</v>
      </c>
      <c r="L109" s="28">
        <v>34</v>
      </c>
      <c r="M109" s="28">
        <v>12</v>
      </c>
      <c r="N109" s="28">
        <v>14</v>
      </c>
      <c r="O109" s="34">
        <f t="shared" si="8"/>
        <v>93</v>
      </c>
      <c r="P109" s="32">
        <f t="shared" si="9"/>
        <v>0.78494623655913975</v>
      </c>
      <c r="Q109" s="28">
        <f t="shared" si="10"/>
        <v>67</v>
      </c>
      <c r="R109" s="28">
        <f t="shared" si="11"/>
        <v>26</v>
      </c>
    </row>
    <row r="110" spans="1:18" x14ac:dyDescent="0.2">
      <c r="A110" s="28" t="s">
        <v>38</v>
      </c>
      <c r="B110" s="28" t="s">
        <v>29</v>
      </c>
      <c r="C110" s="29">
        <v>45222</v>
      </c>
      <c r="D110" s="30" t="s">
        <v>4</v>
      </c>
      <c r="E110" s="31">
        <v>9</v>
      </c>
      <c r="F110" s="28">
        <v>25</v>
      </c>
      <c r="G110" s="32">
        <f t="shared" si="6"/>
        <v>2.7777777777777777</v>
      </c>
      <c r="H110" s="33">
        <v>85000</v>
      </c>
      <c r="I110" s="33">
        <f t="shared" si="7"/>
        <v>9444.4444444444453</v>
      </c>
      <c r="J110" s="34">
        <v>333</v>
      </c>
      <c r="K110" s="28">
        <v>29</v>
      </c>
      <c r="L110" s="28">
        <v>34</v>
      </c>
      <c r="M110" s="28">
        <v>35</v>
      </c>
      <c r="N110" s="28">
        <v>12</v>
      </c>
      <c r="O110" s="34">
        <f t="shared" si="8"/>
        <v>110</v>
      </c>
      <c r="P110" s="32">
        <f t="shared" si="9"/>
        <v>0.74545454545454548</v>
      </c>
      <c r="Q110" s="28">
        <f t="shared" si="10"/>
        <v>63</v>
      </c>
      <c r="R110" s="28">
        <f t="shared" si="11"/>
        <v>47</v>
      </c>
    </row>
    <row r="111" spans="1:18" x14ac:dyDescent="0.2">
      <c r="A111" s="28" t="s">
        <v>39</v>
      </c>
      <c r="B111" s="28" t="s">
        <v>30</v>
      </c>
      <c r="C111" s="29">
        <v>45223</v>
      </c>
      <c r="D111" s="30" t="s">
        <v>7</v>
      </c>
      <c r="E111" s="31">
        <v>8</v>
      </c>
      <c r="F111" s="28">
        <v>22</v>
      </c>
      <c r="G111" s="32">
        <f t="shared" si="6"/>
        <v>2.75</v>
      </c>
      <c r="H111" s="33">
        <v>74800</v>
      </c>
      <c r="I111" s="33">
        <f t="shared" si="7"/>
        <v>9350</v>
      </c>
      <c r="J111" s="34">
        <v>386</v>
      </c>
      <c r="K111" s="28">
        <v>20</v>
      </c>
      <c r="L111" s="28">
        <v>39</v>
      </c>
      <c r="M111" s="28">
        <v>38</v>
      </c>
      <c r="N111" s="28">
        <v>12</v>
      </c>
      <c r="O111" s="34">
        <f t="shared" si="8"/>
        <v>109</v>
      </c>
      <c r="P111" s="32">
        <f t="shared" si="9"/>
        <v>0.7229357798165138</v>
      </c>
      <c r="Q111" s="28">
        <f t="shared" si="10"/>
        <v>59</v>
      </c>
      <c r="R111" s="28">
        <f t="shared" si="11"/>
        <v>50</v>
      </c>
    </row>
    <row r="112" spans="1:18" x14ac:dyDescent="0.2">
      <c r="A112" s="28" t="s">
        <v>39</v>
      </c>
      <c r="B112" s="28" t="s">
        <v>29</v>
      </c>
      <c r="C112" s="29">
        <v>45225</v>
      </c>
      <c r="D112" s="30" t="s">
        <v>8</v>
      </c>
      <c r="E112" s="31">
        <v>8</v>
      </c>
      <c r="F112" s="28">
        <v>24</v>
      </c>
      <c r="G112" s="32">
        <f t="shared" si="6"/>
        <v>3</v>
      </c>
      <c r="H112" s="33">
        <v>81600</v>
      </c>
      <c r="I112" s="33">
        <f t="shared" si="7"/>
        <v>10200</v>
      </c>
      <c r="J112" s="34">
        <v>329</v>
      </c>
      <c r="K112" s="28">
        <v>15</v>
      </c>
      <c r="L112" s="28">
        <v>36</v>
      </c>
      <c r="M112" s="28">
        <v>50</v>
      </c>
      <c r="N112" s="28">
        <v>10</v>
      </c>
      <c r="O112" s="34">
        <f t="shared" si="8"/>
        <v>111</v>
      </c>
      <c r="P112" s="32">
        <f t="shared" si="9"/>
        <v>0.70090090090090085</v>
      </c>
      <c r="Q112" s="28">
        <f t="shared" si="10"/>
        <v>51</v>
      </c>
      <c r="R112" s="28">
        <f t="shared" si="11"/>
        <v>60</v>
      </c>
    </row>
    <row r="113" spans="1:18" x14ac:dyDescent="0.2">
      <c r="A113" s="28" t="s">
        <v>39</v>
      </c>
      <c r="B113" s="28" t="s">
        <v>30</v>
      </c>
      <c r="C113" s="29">
        <v>45228</v>
      </c>
      <c r="D113" s="30" t="s">
        <v>5</v>
      </c>
      <c r="E113" s="31">
        <v>8</v>
      </c>
      <c r="F113" s="28">
        <v>22</v>
      </c>
      <c r="G113" s="32">
        <f t="shared" si="6"/>
        <v>2.75</v>
      </c>
      <c r="H113" s="33">
        <v>74800</v>
      </c>
      <c r="I113" s="33">
        <f t="shared" si="7"/>
        <v>9350</v>
      </c>
      <c r="J113" s="34">
        <v>332</v>
      </c>
      <c r="K113" s="28">
        <v>22</v>
      </c>
      <c r="L113" s="28">
        <v>39</v>
      </c>
      <c r="M113" s="28">
        <v>32</v>
      </c>
      <c r="N113" s="28">
        <v>11</v>
      </c>
      <c r="O113" s="34">
        <f t="shared" si="8"/>
        <v>104</v>
      </c>
      <c r="P113" s="32">
        <f t="shared" si="9"/>
        <v>0.7384615384615385</v>
      </c>
      <c r="Q113" s="28">
        <f t="shared" si="10"/>
        <v>61</v>
      </c>
      <c r="R113" s="28">
        <f t="shared" si="11"/>
        <v>43</v>
      </c>
    </row>
    <row r="114" spans="1:18" x14ac:dyDescent="0.2">
      <c r="A114" s="28" t="s">
        <v>39</v>
      </c>
      <c r="B114" s="28" t="s">
        <v>29</v>
      </c>
      <c r="C114" s="29">
        <v>45229</v>
      </c>
      <c r="D114" s="30" t="s">
        <v>9</v>
      </c>
      <c r="E114" s="31">
        <v>6</v>
      </c>
      <c r="F114" s="28">
        <v>15</v>
      </c>
      <c r="G114" s="32">
        <f t="shared" si="6"/>
        <v>2.5</v>
      </c>
      <c r="H114" s="33">
        <v>70000</v>
      </c>
      <c r="I114" s="33">
        <f t="shared" si="7"/>
        <v>11666.666666666666</v>
      </c>
      <c r="J114" s="34">
        <v>384</v>
      </c>
      <c r="K114" s="28">
        <v>21</v>
      </c>
      <c r="L114" s="28">
        <v>37</v>
      </c>
      <c r="M114" s="28">
        <v>39</v>
      </c>
      <c r="N114" s="28">
        <v>11</v>
      </c>
      <c r="O114" s="34">
        <f t="shared" si="8"/>
        <v>108</v>
      </c>
      <c r="P114" s="32">
        <f t="shared" si="9"/>
        <v>0.72592592592592597</v>
      </c>
      <c r="Q114" s="28">
        <f t="shared" si="10"/>
        <v>58</v>
      </c>
      <c r="R114" s="28">
        <f t="shared" si="11"/>
        <v>50</v>
      </c>
    </row>
    <row r="115" spans="1:18" x14ac:dyDescent="0.2">
      <c r="A115" s="28" t="s">
        <v>39</v>
      </c>
      <c r="B115" s="28" t="s">
        <v>30</v>
      </c>
      <c r="C115" s="29">
        <v>45230</v>
      </c>
      <c r="D115" s="30" t="s">
        <v>6</v>
      </c>
      <c r="E115" s="31">
        <v>9</v>
      </c>
      <c r="F115" s="28">
        <v>17</v>
      </c>
      <c r="G115" s="32">
        <f t="shared" si="6"/>
        <v>1.8888888888888888</v>
      </c>
      <c r="H115" s="33">
        <v>57800</v>
      </c>
      <c r="I115" s="33">
        <f t="shared" si="7"/>
        <v>6422.2222222222226</v>
      </c>
      <c r="J115" s="34">
        <v>327</v>
      </c>
      <c r="K115" s="28">
        <v>21</v>
      </c>
      <c r="L115" s="28">
        <v>38</v>
      </c>
      <c r="M115" s="28">
        <v>36</v>
      </c>
      <c r="N115" s="28">
        <v>12</v>
      </c>
      <c r="O115" s="34">
        <f t="shared" si="8"/>
        <v>107</v>
      </c>
      <c r="P115" s="32">
        <f t="shared" si="9"/>
        <v>0.7271028037383177</v>
      </c>
      <c r="Q115" s="28">
        <f t="shared" si="10"/>
        <v>59</v>
      </c>
      <c r="R115" s="28">
        <f t="shared" si="11"/>
        <v>48</v>
      </c>
    </row>
    <row r="116" spans="1:18" x14ac:dyDescent="0.2">
      <c r="A116" s="28" t="s">
        <v>39</v>
      </c>
      <c r="B116" s="28" t="s">
        <v>29</v>
      </c>
      <c r="C116" s="29">
        <v>45230</v>
      </c>
      <c r="D116" s="30" t="s">
        <v>4</v>
      </c>
      <c r="E116" s="31">
        <v>9</v>
      </c>
      <c r="F116" s="28">
        <v>20</v>
      </c>
      <c r="G116" s="32">
        <f t="shared" si="6"/>
        <v>2.2222222222222223</v>
      </c>
      <c r="H116" s="33">
        <v>68000</v>
      </c>
      <c r="I116" s="33">
        <f t="shared" si="7"/>
        <v>7555.5555555555557</v>
      </c>
      <c r="J116" s="34">
        <v>396</v>
      </c>
      <c r="K116" s="28">
        <v>24</v>
      </c>
      <c r="L116" s="28">
        <v>39</v>
      </c>
      <c r="M116" s="28">
        <v>31</v>
      </c>
      <c r="N116" s="28">
        <v>10</v>
      </c>
      <c r="O116" s="34">
        <f t="shared" si="8"/>
        <v>104</v>
      </c>
      <c r="P116" s="32">
        <f t="shared" si="9"/>
        <v>0.74807692307692308</v>
      </c>
      <c r="Q116" s="28">
        <f t="shared" si="10"/>
        <v>63</v>
      </c>
      <c r="R116" s="28">
        <f t="shared" si="11"/>
        <v>41</v>
      </c>
    </row>
    <row r="117" spans="1:18" x14ac:dyDescent="0.2">
      <c r="A117" s="28" t="s">
        <v>39</v>
      </c>
      <c r="B117" s="28" t="s">
        <v>30</v>
      </c>
      <c r="C117" s="29">
        <v>45234</v>
      </c>
      <c r="D117" s="30" t="s">
        <v>7</v>
      </c>
      <c r="E117" s="31">
        <v>6</v>
      </c>
      <c r="F117" s="28">
        <v>18</v>
      </c>
      <c r="G117" s="32">
        <f t="shared" si="6"/>
        <v>3</v>
      </c>
      <c r="H117" s="33">
        <v>61200</v>
      </c>
      <c r="I117" s="33">
        <f t="shared" si="7"/>
        <v>10200</v>
      </c>
      <c r="J117" s="34">
        <v>350</v>
      </c>
      <c r="K117" s="28">
        <v>29</v>
      </c>
      <c r="L117" s="28">
        <v>30</v>
      </c>
      <c r="M117" s="28">
        <v>32</v>
      </c>
      <c r="N117" s="28">
        <v>12</v>
      </c>
      <c r="O117" s="34">
        <f t="shared" si="8"/>
        <v>103</v>
      </c>
      <c r="P117" s="32">
        <f t="shared" si="9"/>
        <v>0.74757281553398058</v>
      </c>
      <c r="Q117" s="28">
        <f t="shared" si="10"/>
        <v>59</v>
      </c>
      <c r="R117" s="28">
        <f t="shared" si="11"/>
        <v>44</v>
      </c>
    </row>
    <row r="118" spans="1:18" x14ac:dyDescent="0.2">
      <c r="A118" s="28" t="s">
        <v>39</v>
      </c>
      <c r="B118" s="28" t="s">
        <v>29</v>
      </c>
      <c r="C118" s="29">
        <v>45236</v>
      </c>
      <c r="D118" s="30" t="s">
        <v>8</v>
      </c>
      <c r="E118" s="31">
        <v>8</v>
      </c>
      <c r="F118" s="28">
        <v>21</v>
      </c>
      <c r="G118" s="32">
        <f t="shared" si="6"/>
        <v>2.625</v>
      </c>
      <c r="H118" s="33">
        <v>71400</v>
      </c>
      <c r="I118" s="33">
        <f t="shared" si="7"/>
        <v>8925</v>
      </c>
      <c r="J118" s="34">
        <v>300</v>
      </c>
      <c r="K118" s="28">
        <v>14</v>
      </c>
      <c r="L118" s="28">
        <v>39</v>
      </c>
      <c r="M118" s="28">
        <v>34</v>
      </c>
      <c r="N118" s="28">
        <v>14</v>
      </c>
      <c r="O118" s="34">
        <f t="shared" si="8"/>
        <v>101</v>
      </c>
      <c r="P118" s="32">
        <f t="shared" si="9"/>
        <v>0.70495049504950491</v>
      </c>
      <c r="Q118" s="28">
        <f t="shared" si="10"/>
        <v>53</v>
      </c>
      <c r="R118" s="28">
        <f t="shared" si="11"/>
        <v>48</v>
      </c>
    </row>
    <row r="119" spans="1:18" x14ac:dyDescent="0.2">
      <c r="A119" s="28" t="s">
        <v>39</v>
      </c>
      <c r="B119" s="28" t="s">
        <v>30</v>
      </c>
      <c r="C119" s="29">
        <v>45236</v>
      </c>
      <c r="D119" s="30" t="s">
        <v>5</v>
      </c>
      <c r="E119" s="31">
        <v>9</v>
      </c>
      <c r="F119" s="28">
        <v>15</v>
      </c>
      <c r="G119" s="32">
        <f t="shared" si="6"/>
        <v>1.6666666666666667</v>
      </c>
      <c r="H119" s="33">
        <v>51000</v>
      </c>
      <c r="I119" s="33">
        <f t="shared" si="7"/>
        <v>5666.666666666667</v>
      </c>
      <c r="J119" s="34">
        <v>316</v>
      </c>
      <c r="K119" s="28">
        <v>29</v>
      </c>
      <c r="L119" s="28">
        <v>35</v>
      </c>
      <c r="M119" s="28">
        <v>33</v>
      </c>
      <c r="N119" s="28">
        <v>10</v>
      </c>
      <c r="O119" s="34">
        <f t="shared" si="8"/>
        <v>107</v>
      </c>
      <c r="P119" s="32">
        <f t="shared" si="9"/>
        <v>0.7551401869158878</v>
      </c>
      <c r="Q119" s="28">
        <f t="shared" si="10"/>
        <v>64</v>
      </c>
      <c r="R119" s="28">
        <f t="shared" si="11"/>
        <v>43</v>
      </c>
    </row>
    <row r="120" spans="1:18" x14ac:dyDescent="0.2">
      <c r="A120" s="28" t="s">
        <v>39</v>
      </c>
      <c r="B120" s="28" t="s">
        <v>29</v>
      </c>
      <c r="C120" s="29">
        <v>45239</v>
      </c>
      <c r="D120" s="30" t="s">
        <v>9</v>
      </c>
      <c r="E120" s="31">
        <v>9</v>
      </c>
      <c r="F120" s="28">
        <v>15</v>
      </c>
      <c r="G120" s="32">
        <f t="shared" si="6"/>
        <v>1.6666666666666667</v>
      </c>
      <c r="H120" s="33">
        <v>51000</v>
      </c>
      <c r="I120" s="33">
        <f t="shared" si="7"/>
        <v>5666.666666666667</v>
      </c>
      <c r="J120" s="34">
        <v>384</v>
      </c>
      <c r="K120" s="28">
        <v>21</v>
      </c>
      <c r="L120" s="28">
        <v>37</v>
      </c>
      <c r="M120" s="28">
        <v>39</v>
      </c>
      <c r="N120" s="28">
        <v>11</v>
      </c>
      <c r="O120" s="34">
        <f t="shared" si="8"/>
        <v>108</v>
      </c>
      <c r="P120" s="32">
        <f t="shared" si="9"/>
        <v>0.72592592592592597</v>
      </c>
      <c r="Q120" s="28">
        <f t="shared" si="10"/>
        <v>58</v>
      </c>
      <c r="R120" s="28">
        <f t="shared" si="11"/>
        <v>50</v>
      </c>
    </row>
    <row r="121" spans="1:18" x14ac:dyDescent="0.2">
      <c r="A121" s="28" t="s">
        <v>39</v>
      </c>
      <c r="B121" s="28" t="s">
        <v>30</v>
      </c>
      <c r="C121" s="29">
        <v>45239</v>
      </c>
      <c r="D121" s="30" t="s">
        <v>6</v>
      </c>
      <c r="E121" s="31">
        <v>7</v>
      </c>
      <c r="F121" s="28">
        <v>17</v>
      </c>
      <c r="G121" s="32">
        <f t="shared" si="6"/>
        <v>2.4285714285714284</v>
      </c>
      <c r="H121" s="33">
        <v>57800</v>
      </c>
      <c r="I121" s="33">
        <f t="shared" si="7"/>
        <v>8257.1428571428569</v>
      </c>
      <c r="J121" s="34">
        <v>327</v>
      </c>
      <c r="K121" s="28">
        <v>33</v>
      </c>
      <c r="L121" s="28">
        <v>44</v>
      </c>
      <c r="M121" s="28">
        <v>36</v>
      </c>
      <c r="N121" s="28">
        <v>12</v>
      </c>
      <c r="O121" s="34">
        <f t="shared" si="8"/>
        <v>125</v>
      </c>
      <c r="P121" s="32">
        <f t="shared" si="9"/>
        <v>0.75680000000000003</v>
      </c>
      <c r="Q121" s="28">
        <f t="shared" si="10"/>
        <v>77</v>
      </c>
      <c r="R121" s="28">
        <f t="shared" si="11"/>
        <v>48</v>
      </c>
    </row>
  </sheetData>
  <pageMargins left="0.7" right="0.7" top="0.75" bottom="0.75" header="0.3" footer="0.3"/>
  <ignoredErrors>
    <ignoredError sqref="O2:O12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8"/>
  <sheetViews>
    <sheetView topLeftCell="H1" zoomScaleNormal="100" workbookViewId="0">
      <pane ySplit="1" topLeftCell="A2" activePane="bottomLeft" state="frozen"/>
      <selection activeCell="G17" sqref="G17"/>
      <selection pane="bottomLeft" activeCell="G1" sqref="A1:G1"/>
    </sheetView>
  </sheetViews>
  <sheetFormatPr defaultColWidth="8.85546875" defaultRowHeight="12.75" x14ac:dyDescent="0.2"/>
  <cols>
    <col min="1" max="1" width="8.85546875" style="2"/>
    <col min="2" max="3" width="11.5703125" style="2" customWidth="1"/>
    <col min="4" max="4" width="15.28515625" style="2" customWidth="1"/>
    <col min="5" max="7" width="13.28515625" style="2" customWidth="1"/>
    <col min="8" max="9" width="13.7109375" style="2" customWidth="1"/>
    <col min="10" max="10" width="12.140625" style="2" customWidth="1"/>
    <col min="11" max="11" width="14.5703125" style="2" customWidth="1"/>
    <col min="12" max="12" width="16.28515625" style="2" customWidth="1"/>
    <col min="13" max="13" width="14.28515625" style="2" customWidth="1"/>
    <col min="14" max="14" width="31.28515625" style="2" customWidth="1"/>
    <col min="15" max="16384" width="8.85546875" style="2"/>
  </cols>
  <sheetData>
    <row r="1" spans="1:14" x14ac:dyDescent="0.2">
      <c r="A1" s="52" t="s">
        <v>40</v>
      </c>
      <c r="B1" s="52" t="s">
        <v>11</v>
      </c>
      <c r="C1" s="52" t="s">
        <v>10</v>
      </c>
      <c r="D1" s="52" t="s">
        <v>13</v>
      </c>
      <c r="E1" s="50" t="s">
        <v>14</v>
      </c>
      <c r="F1" s="50" t="s">
        <v>15</v>
      </c>
      <c r="G1" s="50" t="s">
        <v>41</v>
      </c>
      <c r="H1" s="50" t="s">
        <v>17</v>
      </c>
      <c r="I1" s="50" t="s">
        <v>42</v>
      </c>
      <c r="J1" s="50" t="s">
        <v>19</v>
      </c>
      <c r="K1" s="50" t="s">
        <v>43</v>
      </c>
      <c r="L1" s="50" t="s">
        <v>44</v>
      </c>
    </row>
    <row r="2" spans="1:14" ht="15" x14ac:dyDescent="0.25">
      <c r="B2" s="2" t="s">
        <v>29</v>
      </c>
      <c r="C2" s="8" t="s">
        <v>28</v>
      </c>
      <c r="D2" s="5" t="s">
        <v>4</v>
      </c>
      <c r="E2" s="9">
        <f>SUMIFS(Data!E$2:E$121,Data!$B$2:$B$121,$B2,Data!$A$2:$A$121,$C2,Data!$D$2:$D$121,$D2)</f>
        <v>17</v>
      </c>
      <c r="F2" s="9">
        <f>SUMIFS(Data!F$2:F$121,Data!$B$2:$B$121,$B2,Data!$A$2:$A$121,$C2,Data!$D$2:$D$121,$D2)</f>
        <v>37</v>
      </c>
      <c r="G2" s="9">
        <f>SUMIFS(Data!G$2:G$121,Data!$B$2:$B$121,$B2,Data!$A$2:$A$121,$C2,Data!$D$2:$D$121,$D2)</f>
        <v>4.3194444444444446</v>
      </c>
      <c r="H2" s="13">
        <f>SUMIFS(Data!H$2:H$121,Data!$B$2:$B$121,$B2,Data!$A$2:$A$121,$C2,Data!$D$2:$D$121,$D2)</f>
        <v>125800</v>
      </c>
      <c r="I2" s="13">
        <f>SUMIFS(Data!I$2:I$121,Data!$B$2:$B$121,$B2,Data!$A$2:$A$121,$C2,Data!$D$2:$D$121,$D2)</f>
        <v>14686.111111111111</v>
      </c>
      <c r="J2" s="9">
        <f>SUMIFS(Data!J$2:J$121,Data!$B$2:$B$121,$B2,Data!$A$2:$A$121,$C2,Data!$D$2:$D$121,$D2)</f>
        <v>660</v>
      </c>
      <c r="K2" s="9">
        <f>SUMIFS(Data!Q$2:Q$121,Data!$B$2:$B$121,$B2,Data!$A$2:$A$121,$C2,Data!$D$2:$D$121,$D2)</f>
        <v>125</v>
      </c>
      <c r="L2" s="9">
        <f>SUMIFS(Data!R$2:R$121,Data!$B$2:$B$121,$B2,Data!$A$2:$A$121,$C2,Data!$D$2:$D$121,$D2)</f>
        <v>92</v>
      </c>
      <c r="M2" s="10"/>
      <c r="N2" s="51" t="s">
        <v>50</v>
      </c>
    </row>
    <row r="3" spans="1:14" ht="15" x14ac:dyDescent="0.25">
      <c r="B3" s="2" t="s">
        <v>29</v>
      </c>
      <c r="C3" s="8" t="s">
        <v>31</v>
      </c>
      <c r="D3" s="5" t="s">
        <v>4</v>
      </c>
      <c r="E3" s="9">
        <f>SUMIFS(Data!E$2:E$121,Data!$B$2:$B$121,$B3,Data!$A$2:$A$121,$C3,Data!$D$2:$D$121,$D3)</f>
        <v>13</v>
      </c>
      <c r="F3" s="9">
        <f>SUMIFS(Data!F$2:F$121,Data!$B$2:$B$121,$B3,Data!$A$2:$A$121,$C3,Data!$D$2:$D$121,$D3)</f>
        <v>42</v>
      </c>
      <c r="G3" s="9">
        <f>SUMIFS(Data!G$2:G$121,Data!$B$2:$B$121,$B3,Data!$A$2:$A$121,$C3,Data!$D$2:$D$121,$D3)</f>
        <v>6.4285714285714288</v>
      </c>
      <c r="H3" s="13">
        <f>SUMIFS(Data!H$2:H$121,Data!$B$2:$B$121,$B3,Data!$A$2:$A$121,$C3,Data!$D$2:$D$121,$D3)</f>
        <v>142800</v>
      </c>
      <c r="I3" s="13">
        <f>SUMIFS(Data!I$2:I$121,Data!$B$2:$B$121,$B3,Data!$A$2:$A$121,$C3,Data!$D$2:$D$121,$D3)</f>
        <v>21857.142857142855</v>
      </c>
      <c r="J3" s="9">
        <f>SUMIFS(Data!J$2:J$121,Data!$B$2:$B$121,$B3,Data!$A$2:$A$121,$C3,Data!$D$2:$D$121,$D3)</f>
        <v>651</v>
      </c>
      <c r="K3" s="9">
        <f>SUMIFS(Data!Q$2:Q$121,Data!$B$2:$B$121,$B3,Data!$A$2:$A$121,$C3,Data!$D$2:$D$121,$D3)</f>
        <v>120</v>
      </c>
      <c r="L3" s="9">
        <f>SUMIFS(Data!R$2:R$121,Data!$B$2:$B$121,$B3,Data!$A$2:$A$121,$C3,Data!$D$2:$D$121,$D3)</f>
        <v>93</v>
      </c>
      <c r="M3" s="10"/>
      <c r="N3" s="35">
        <f>IF(DASHBOARD!B2="All Regions",AVERAGE(Data!P2:P121), AVERAGEIF(Data!D2:D121, DASHBOARD!B2,Data!P2:P121))</f>
        <v>0.75227717806905858</v>
      </c>
    </row>
    <row r="4" spans="1:14" ht="15" x14ac:dyDescent="0.25">
      <c r="B4" s="2" t="s">
        <v>29</v>
      </c>
      <c r="C4" s="8" t="s">
        <v>32</v>
      </c>
      <c r="D4" s="5" t="s">
        <v>4</v>
      </c>
      <c r="E4" s="9">
        <f>SUMIFS(Data!E$2:E$121,Data!$B$2:$B$121,$B4,Data!$A$2:$A$121,$C4,Data!$D$2:$D$121,$D4)</f>
        <v>6</v>
      </c>
      <c r="F4" s="9">
        <f>SUMIFS(Data!F$2:F$121,Data!$B$2:$B$121,$B4,Data!$A$2:$A$121,$C4,Data!$D$2:$D$121,$D4)</f>
        <v>19</v>
      </c>
      <c r="G4" s="9">
        <f>SUMIFS(Data!G$2:G$121,Data!$B$2:$B$121,$B4,Data!$A$2:$A$121,$C4,Data!$D$2:$D$121,$D4)</f>
        <v>3.1666666666666665</v>
      </c>
      <c r="H4" s="13">
        <f>SUMIFS(Data!H$2:H$121,Data!$B$2:$B$121,$B4,Data!$A$2:$A$121,$C4,Data!$D$2:$D$121,$D4)</f>
        <v>64600</v>
      </c>
      <c r="I4" s="13">
        <f>SUMIFS(Data!I$2:I$121,Data!$B$2:$B$121,$B4,Data!$A$2:$A$121,$C4,Data!$D$2:$D$121,$D4)</f>
        <v>10766.666666666666</v>
      </c>
      <c r="J4" s="9">
        <f>SUMIFS(Data!J$2:J$121,Data!$B$2:$B$121,$B4,Data!$A$2:$A$121,$C4,Data!$D$2:$D$121,$D4)</f>
        <v>356</v>
      </c>
      <c r="K4" s="9">
        <f>SUMIFS(Data!Q$2:Q$121,Data!$B$2:$B$121,$B4,Data!$A$2:$A$121,$C4,Data!$D$2:$D$121,$D4)</f>
        <v>66</v>
      </c>
      <c r="L4" s="9">
        <f>SUMIFS(Data!R$2:R$121,Data!$B$2:$B$121,$B4,Data!$A$2:$A$121,$C4,Data!$D$2:$D$121,$D4)</f>
        <v>54</v>
      </c>
      <c r="M4" s="10"/>
      <c r="N4" s="36">
        <f>1-N3</f>
        <v>0.24772282193094142</v>
      </c>
    </row>
    <row r="5" spans="1:14" ht="15" x14ac:dyDescent="0.25">
      <c r="B5" s="2" t="s">
        <v>29</v>
      </c>
      <c r="C5" s="8" t="s">
        <v>33</v>
      </c>
      <c r="D5" s="5" t="s">
        <v>4</v>
      </c>
      <c r="E5" s="9">
        <f>SUMIFS(Data!E$2:E$121,Data!$B$2:$B$121,$B5,Data!$A$2:$A$121,$C5,Data!$D$2:$D$121,$D5)</f>
        <v>13</v>
      </c>
      <c r="F5" s="9">
        <f>SUMIFS(Data!F$2:F$121,Data!$B$2:$B$121,$B5,Data!$A$2:$A$121,$C5,Data!$D$2:$D$121,$D5)</f>
        <v>34</v>
      </c>
      <c r="G5" s="9">
        <f>SUMIFS(Data!G$2:G$121,Data!$B$2:$B$121,$B5,Data!$A$2:$A$121,$C5,Data!$D$2:$D$121,$D5)</f>
        <v>5.2380952380952381</v>
      </c>
      <c r="H5" s="13">
        <f>SUMIFS(Data!H$2:H$121,Data!$B$2:$B$121,$B5,Data!$A$2:$A$121,$C5,Data!$D$2:$D$121,$D5)</f>
        <v>115600</v>
      </c>
      <c r="I5" s="13">
        <f>SUMIFS(Data!I$2:I$121,Data!$B$2:$B$121,$B5,Data!$A$2:$A$121,$C5,Data!$D$2:$D$121,$D5)</f>
        <v>17809.523809523809</v>
      </c>
      <c r="J5" s="9">
        <f>SUMIFS(Data!J$2:J$121,Data!$B$2:$B$121,$B5,Data!$A$2:$A$121,$C5,Data!$D$2:$D$121,$D5)</f>
        <v>691</v>
      </c>
      <c r="K5" s="9">
        <f>SUMIFS(Data!Q$2:Q$121,Data!$B$2:$B$121,$B5,Data!$A$2:$A$121,$C5,Data!$D$2:$D$121,$D5)</f>
        <v>114</v>
      </c>
      <c r="L5" s="9">
        <f>SUMIFS(Data!R$2:R$121,Data!$B$2:$B$121,$B5,Data!$A$2:$A$121,$C5,Data!$D$2:$D$121,$D5)</f>
        <v>99</v>
      </c>
      <c r="M5" s="10"/>
    </row>
    <row r="6" spans="1:14" ht="15" x14ac:dyDescent="0.25">
      <c r="B6" s="2" t="s">
        <v>29</v>
      </c>
      <c r="C6" s="8" t="s">
        <v>34</v>
      </c>
      <c r="D6" s="5" t="s">
        <v>4</v>
      </c>
      <c r="E6" s="9">
        <f>SUMIFS(Data!E$2:E$121,Data!$B$2:$B$121,$B6,Data!$A$2:$A$121,$C6,Data!$D$2:$D$121,$D6)</f>
        <v>13</v>
      </c>
      <c r="F6" s="9">
        <f>SUMIFS(Data!F$2:F$121,Data!$B$2:$B$121,$B6,Data!$A$2:$A$121,$C6,Data!$D$2:$D$121,$D6)</f>
        <v>47</v>
      </c>
      <c r="G6" s="9">
        <f>SUMIFS(Data!G$2:G$121,Data!$B$2:$B$121,$B6,Data!$A$2:$A$121,$C6,Data!$D$2:$D$121,$D6)</f>
        <v>7.2857142857142856</v>
      </c>
      <c r="H6" s="13">
        <f>SUMIFS(Data!H$2:H$121,Data!$B$2:$B$121,$B6,Data!$A$2:$A$121,$C6,Data!$D$2:$D$121,$D6)</f>
        <v>159800</v>
      </c>
      <c r="I6" s="13">
        <f>SUMIFS(Data!I$2:I$121,Data!$B$2:$B$121,$B6,Data!$A$2:$A$121,$C6,Data!$D$2:$D$121,$D6)</f>
        <v>24771.428571428572</v>
      </c>
      <c r="J6" s="9">
        <f>SUMIFS(Data!J$2:J$121,Data!$B$2:$B$121,$B6,Data!$A$2:$A$121,$C6,Data!$D$2:$D$121,$D6)</f>
        <v>659</v>
      </c>
      <c r="K6" s="9">
        <f>SUMIFS(Data!Q$2:Q$121,Data!$B$2:$B$121,$B6,Data!$A$2:$A$121,$C6,Data!$D$2:$D$121,$D6)</f>
        <v>123</v>
      </c>
      <c r="L6" s="9">
        <f>SUMIFS(Data!R$2:R$121,Data!$B$2:$B$121,$B6,Data!$A$2:$A$121,$C6,Data!$D$2:$D$121,$D6)</f>
        <v>92</v>
      </c>
      <c r="M6" s="10"/>
    </row>
    <row r="7" spans="1:14" ht="15" x14ac:dyDescent="0.25">
      <c r="B7" s="2" t="s">
        <v>29</v>
      </c>
      <c r="C7" s="8" t="s">
        <v>35</v>
      </c>
      <c r="D7" s="5" t="s">
        <v>4</v>
      </c>
      <c r="E7" s="9">
        <f>SUMIFS(Data!E$2:E$121,Data!$B$2:$B$121,$B7,Data!$A$2:$A$121,$C7,Data!$D$2:$D$121,$D7)</f>
        <v>7</v>
      </c>
      <c r="F7" s="9">
        <f>SUMIFS(Data!F$2:F$121,Data!$B$2:$B$121,$B7,Data!$A$2:$A$121,$C7,Data!$D$2:$D$121,$D7)</f>
        <v>22</v>
      </c>
      <c r="G7" s="9">
        <f>SUMIFS(Data!G$2:G$121,Data!$B$2:$B$121,$B7,Data!$A$2:$A$121,$C7,Data!$D$2:$D$121,$D7)</f>
        <v>3.1428571428571428</v>
      </c>
      <c r="H7" s="13">
        <f>SUMIFS(Data!H$2:H$121,Data!$B$2:$B$121,$B7,Data!$A$2:$A$121,$C7,Data!$D$2:$D$121,$D7)</f>
        <v>74800</v>
      </c>
      <c r="I7" s="13">
        <f>SUMIFS(Data!I$2:I$121,Data!$B$2:$B$121,$B7,Data!$A$2:$A$121,$C7,Data!$D$2:$D$121,$D7)</f>
        <v>10685.714285714286</v>
      </c>
      <c r="J7" s="9">
        <f>SUMIFS(Data!J$2:J$121,Data!$B$2:$B$121,$B7,Data!$A$2:$A$121,$C7,Data!$D$2:$D$121,$D7)</f>
        <v>389</v>
      </c>
      <c r="K7" s="9">
        <f>SUMIFS(Data!Q$2:Q$121,Data!$B$2:$B$121,$B7,Data!$A$2:$A$121,$C7,Data!$D$2:$D$121,$D7)</f>
        <v>59</v>
      </c>
      <c r="L7" s="9">
        <f>SUMIFS(Data!R$2:R$121,Data!$B$2:$B$121,$B7,Data!$A$2:$A$121,$C7,Data!$D$2:$D$121,$D7)</f>
        <v>52</v>
      </c>
      <c r="M7" s="10"/>
    </row>
    <row r="8" spans="1:14" ht="15" x14ac:dyDescent="0.25">
      <c r="B8" s="2" t="s">
        <v>29</v>
      </c>
      <c r="C8" s="8" t="s">
        <v>36</v>
      </c>
      <c r="D8" s="5" t="s">
        <v>4</v>
      </c>
      <c r="E8" s="9">
        <f>SUMIFS(Data!E$2:E$121,Data!$B$2:$B$121,$B8,Data!$A$2:$A$121,$C8,Data!$D$2:$D$121,$D8)</f>
        <v>17</v>
      </c>
      <c r="F8" s="9">
        <f>SUMIFS(Data!F$2:F$121,Data!$B$2:$B$121,$B8,Data!$A$2:$A$121,$C8,Data!$D$2:$D$121,$D8)</f>
        <v>43</v>
      </c>
      <c r="G8" s="9">
        <f>SUMIFS(Data!G$2:G$121,Data!$B$2:$B$121,$B8,Data!$A$2:$A$121,$C8,Data!$D$2:$D$121,$D8)</f>
        <v>5.0833333333333339</v>
      </c>
      <c r="H8" s="13">
        <f>SUMIFS(Data!H$2:H$121,Data!$B$2:$B$121,$B8,Data!$A$2:$A$121,$C8,Data!$D$2:$D$121,$D8)</f>
        <v>146200</v>
      </c>
      <c r="I8" s="13">
        <f>SUMIFS(Data!I$2:I$121,Data!$B$2:$B$121,$B8,Data!$A$2:$A$121,$C8,Data!$D$2:$D$121,$D8)</f>
        <v>17283.333333333332</v>
      </c>
      <c r="J8" s="9">
        <f>SUMIFS(Data!J$2:J$121,Data!$B$2:$B$121,$B8,Data!$A$2:$A$121,$C8,Data!$D$2:$D$121,$D8)</f>
        <v>718</v>
      </c>
      <c r="K8" s="9">
        <f>SUMIFS(Data!Q$2:Q$121,Data!$B$2:$B$121,$B8,Data!$A$2:$A$121,$C8,Data!$D$2:$D$121,$D8)</f>
        <v>111</v>
      </c>
      <c r="L8" s="9">
        <f>SUMIFS(Data!R$2:R$121,Data!$B$2:$B$121,$B8,Data!$A$2:$A$121,$C8,Data!$D$2:$D$121,$D8)</f>
        <v>99</v>
      </c>
      <c r="M8" s="10"/>
    </row>
    <row r="9" spans="1:14" ht="15" x14ac:dyDescent="0.25">
      <c r="B9" s="2" t="s">
        <v>29</v>
      </c>
      <c r="C9" s="8" t="s">
        <v>37</v>
      </c>
      <c r="D9" s="5" t="s">
        <v>4</v>
      </c>
      <c r="E9" s="9">
        <f>SUMIFS(Data!E$2:E$121,Data!$B$2:$B$121,$B9,Data!$A$2:$A$121,$C9,Data!$D$2:$D$121,$D9)</f>
        <v>15</v>
      </c>
      <c r="F9" s="9">
        <f>SUMIFS(Data!F$2:F$121,Data!$B$2:$B$121,$B9,Data!$A$2:$A$121,$C9,Data!$D$2:$D$121,$D9)</f>
        <v>38</v>
      </c>
      <c r="G9" s="9">
        <f>SUMIFS(Data!G$2:G$121,Data!$B$2:$B$121,$B9,Data!$A$2:$A$121,$C9,Data!$D$2:$D$121,$D9)</f>
        <v>5.0178571428571423</v>
      </c>
      <c r="H9" s="13">
        <f>SUMIFS(Data!H$2:H$121,Data!$B$2:$B$121,$B9,Data!$A$2:$A$121,$C9,Data!$D$2:$D$121,$D9)</f>
        <v>129200</v>
      </c>
      <c r="I9" s="13">
        <f>SUMIFS(Data!I$2:I$121,Data!$B$2:$B$121,$B9,Data!$A$2:$A$121,$C9,Data!$D$2:$D$121,$D9)</f>
        <v>17060.714285714286</v>
      </c>
      <c r="J9" s="9">
        <f>SUMIFS(Data!J$2:J$121,Data!$B$2:$B$121,$B9,Data!$A$2:$A$121,$C9,Data!$D$2:$D$121,$D9)</f>
        <v>741</v>
      </c>
      <c r="K9" s="9">
        <f>SUMIFS(Data!Q$2:Q$121,Data!$B$2:$B$121,$B9,Data!$A$2:$A$121,$C9,Data!$D$2:$D$121,$D9)</f>
        <v>118</v>
      </c>
      <c r="L9" s="9">
        <f>SUMIFS(Data!R$2:R$121,Data!$B$2:$B$121,$B9,Data!$A$2:$A$121,$C9,Data!$D$2:$D$121,$D9)</f>
        <v>88</v>
      </c>
      <c r="M9" s="10"/>
    </row>
    <row r="10" spans="1:14" ht="15" x14ac:dyDescent="0.25">
      <c r="B10" s="2" t="s">
        <v>29</v>
      </c>
      <c r="C10" s="8" t="s">
        <v>38</v>
      </c>
      <c r="D10" s="5" t="s">
        <v>4</v>
      </c>
      <c r="E10" s="9">
        <f>SUMIFS(Data!E$2:E$121,Data!$B$2:$B$121,$B10,Data!$A$2:$A$121,$C10,Data!$D$2:$D$121,$D10)</f>
        <v>18</v>
      </c>
      <c r="F10" s="9">
        <f>SUMIFS(Data!F$2:F$121,Data!$B$2:$B$121,$B10,Data!$A$2:$A$121,$C10,Data!$D$2:$D$121,$D10)</f>
        <v>49</v>
      </c>
      <c r="G10" s="9">
        <f>SUMIFS(Data!G$2:G$121,Data!$B$2:$B$121,$B10,Data!$A$2:$A$121,$C10,Data!$D$2:$D$121,$D10)</f>
        <v>5.4444444444444446</v>
      </c>
      <c r="H10" s="13">
        <f>SUMIFS(Data!H$2:H$121,Data!$B$2:$B$121,$B10,Data!$A$2:$A$121,$C10,Data!$D$2:$D$121,$D10)</f>
        <v>166600</v>
      </c>
      <c r="I10" s="13">
        <f>SUMIFS(Data!I$2:I$121,Data!$B$2:$B$121,$B10,Data!$A$2:$A$121,$C10,Data!$D$2:$D$121,$D10)</f>
        <v>18511.111111111109</v>
      </c>
      <c r="J10" s="9">
        <f>SUMIFS(Data!J$2:J$121,Data!$B$2:$B$121,$B10,Data!$A$2:$A$121,$C10,Data!$D$2:$D$121,$D10)</f>
        <v>660</v>
      </c>
      <c r="K10" s="9">
        <f>SUMIFS(Data!Q$2:Q$121,Data!$B$2:$B$121,$B10,Data!$A$2:$A$121,$C10,Data!$D$2:$D$121,$D10)</f>
        <v>117</v>
      </c>
      <c r="L10" s="9">
        <f>SUMIFS(Data!R$2:R$121,Data!$B$2:$B$121,$B10,Data!$A$2:$A$121,$C10,Data!$D$2:$D$121,$D10)</f>
        <v>89</v>
      </c>
      <c r="M10" s="10"/>
    </row>
    <row r="11" spans="1:14" ht="15" x14ac:dyDescent="0.25">
      <c r="B11" s="2" t="s">
        <v>29</v>
      </c>
      <c r="C11" s="8" t="s">
        <v>39</v>
      </c>
      <c r="D11" s="5" t="s">
        <v>4</v>
      </c>
      <c r="E11" s="9">
        <f>SUMIFS(Data!E$2:E$121,Data!$B$2:$B$121,$B11,Data!$A$2:$A$121,$C11,Data!$D$2:$D$121,$D11)</f>
        <v>9</v>
      </c>
      <c r="F11" s="9">
        <f>SUMIFS(Data!F$2:F$121,Data!$B$2:$B$121,$B11,Data!$A$2:$A$121,$C11,Data!$D$2:$D$121,$D11)</f>
        <v>20</v>
      </c>
      <c r="G11" s="9">
        <f>SUMIFS(Data!G$2:G$121,Data!$B$2:$B$121,$B11,Data!$A$2:$A$121,$C11,Data!$D$2:$D$121,$D11)</f>
        <v>2.2222222222222223</v>
      </c>
      <c r="H11" s="13">
        <f>SUMIFS(Data!H$2:H$121,Data!$B$2:$B$121,$B11,Data!$A$2:$A$121,$C11,Data!$D$2:$D$121,$D11)</f>
        <v>68000</v>
      </c>
      <c r="I11" s="13">
        <f>SUMIFS(Data!I$2:I$121,Data!$B$2:$B$121,$B11,Data!$A$2:$A$121,$C11,Data!$D$2:$D$121,$D11)</f>
        <v>7555.5555555555557</v>
      </c>
      <c r="J11" s="9">
        <f>SUMIFS(Data!J$2:J$121,Data!$B$2:$B$121,$B11,Data!$A$2:$A$121,$C11,Data!$D$2:$D$121,$D11)</f>
        <v>396</v>
      </c>
      <c r="K11" s="9">
        <f>SUMIFS(Data!Q$2:Q$121,Data!$B$2:$B$121,$B11,Data!$A$2:$A$121,$C11,Data!$D$2:$D$121,$D11)</f>
        <v>63</v>
      </c>
      <c r="L11" s="9">
        <f>SUMIFS(Data!R$2:R$121,Data!$B$2:$B$121,$B11,Data!$A$2:$A$121,$C11,Data!$D$2:$D$121,$D11)</f>
        <v>41</v>
      </c>
      <c r="M11" s="10"/>
    </row>
    <row r="12" spans="1:14" ht="15" x14ac:dyDescent="0.25">
      <c r="B12" s="2" t="s">
        <v>30</v>
      </c>
      <c r="C12" s="8" t="s">
        <v>28</v>
      </c>
      <c r="D12" s="5" t="s">
        <v>4</v>
      </c>
      <c r="E12" s="9">
        <f>SUMIFS(Data!E$2:E$121,Data!$B$2:$B$121,$B12,Data!$A$2:$A$121,$C12,Data!$D$2:$D$121,$D12)</f>
        <v>8</v>
      </c>
      <c r="F12" s="9">
        <f>SUMIFS(Data!F$2:F$121,Data!$B$2:$B$121,$B12,Data!$A$2:$A$121,$C12,Data!$D$2:$D$121,$D12)</f>
        <v>80</v>
      </c>
      <c r="G12" s="9">
        <f>SUMIFS(Data!G$2:G$121,Data!$B$2:$B$121,$B12,Data!$A$2:$A$121,$C12,Data!$D$2:$D$121,$D12)</f>
        <v>10</v>
      </c>
      <c r="H12" s="13">
        <f>SUMIFS(Data!H$2:H$121,Data!$B$2:$B$121,$B12,Data!$A$2:$A$121,$C12,Data!$D$2:$D$121,$D12)</f>
        <v>140000</v>
      </c>
      <c r="I12" s="13">
        <f>SUMIFS(Data!I$2:I$121,Data!$B$2:$B$121,$B12,Data!$A$2:$A$121,$C12,Data!$D$2:$D$121,$D12)</f>
        <v>17500</v>
      </c>
      <c r="J12" s="9">
        <f>SUMIFS(Data!J$2:J$121,Data!$B$2:$B$121,$B12,Data!$A$2:$A$121,$C12,Data!$D$2:$D$121,$D12)</f>
        <v>400</v>
      </c>
      <c r="K12" s="9">
        <f>SUMIFS(Data!Q$2:Q$121,Data!$B$2:$B$121,$B12,Data!$A$2:$A$121,$C12,Data!$D$2:$D$121,$D12)</f>
        <v>94</v>
      </c>
      <c r="L12" s="9">
        <f>SUMIFS(Data!R$2:R$121,Data!$B$2:$B$121,$B12,Data!$A$2:$A$121,$C12,Data!$D$2:$D$121,$D12)</f>
        <v>66</v>
      </c>
      <c r="M12" s="10"/>
    </row>
    <row r="13" spans="1:14" ht="15" x14ac:dyDescent="0.25">
      <c r="B13" s="2" t="s">
        <v>30</v>
      </c>
      <c r="C13" s="8" t="s">
        <v>31</v>
      </c>
      <c r="D13" s="5" t="s">
        <v>4</v>
      </c>
      <c r="E13" s="9">
        <f>SUMIFS(Data!E$2:E$121,Data!$B$2:$B$121,$B13,Data!$A$2:$A$121,$C13,Data!$D$2:$D$121,$D13)</f>
        <v>7</v>
      </c>
      <c r="F13" s="9">
        <f>SUMIFS(Data!F$2:F$121,Data!$B$2:$B$121,$B13,Data!$A$2:$A$121,$C13,Data!$D$2:$D$121,$D13)</f>
        <v>80</v>
      </c>
      <c r="G13" s="9">
        <f>SUMIFS(Data!G$2:G$121,Data!$B$2:$B$121,$B13,Data!$A$2:$A$121,$C13,Data!$D$2:$D$121,$D13)</f>
        <v>11.428571428571429</v>
      </c>
      <c r="H13" s="13">
        <f>SUMIFS(Data!H$2:H$121,Data!$B$2:$B$121,$B13,Data!$A$2:$A$121,$C13,Data!$D$2:$D$121,$D13)</f>
        <v>100000</v>
      </c>
      <c r="I13" s="13">
        <f>SUMIFS(Data!I$2:I$121,Data!$B$2:$B$121,$B13,Data!$A$2:$A$121,$C13,Data!$D$2:$D$121,$D13)</f>
        <v>14285.714285714286</v>
      </c>
      <c r="J13" s="9">
        <f>SUMIFS(Data!J$2:J$121,Data!$B$2:$B$121,$B13,Data!$A$2:$A$121,$C13,Data!$D$2:$D$121,$D13)</f>
        <v>400</v>
      </c>
      <c r="K13" s="9">
        <f>SUMIFS(Data!Q$2:Q$121,Data!$B$2:$B$121,$B13,Data!$A$2:$A$121,$C13,Data!$D$2:$D$121,$D13)</f>
        <v>99</v>
      </c>
      <c r="L13" s="9">
        <f>SUMIFS(Data!R$2:R$121,Data!$B$2:$B$121,$B13,Data!$A$2:$A$121,$C13,Data!$D$2:$D$121,$D13)</f>
        <v>27</v>
      </c>
      <c r="M13" s="10"/>
    </row>
    <row r="14" spans="1:14" ht="15" x14ac:dyDescent="0.25">
      <c r="B14" s="2" t="s">
        <v>30</v>
      </c>
      <c r="C14" s="8" t="s">
        <v>32</v>
      </c>
      <c r="D14" s="5" t="s">
        <v>4</v>
      </c>
      <c r="E14" s="9">
        <f>SUMIFS(Data!E$2:E$121,Data!$B$2:$B$121,$B14,Data!$A$2:$A$121,$C14,Data!$D$2:$D$121,$D14)</f>
        <v>0</v>
      </c>
      <c r="F14" s="9">
        <f>SUMIFS(Data!F$2:F$121,Data!$B$2:$B$121,$B14,Data!$A$2:$A$121,$C14,Data!$D$2:$D$121,$D14)</f>
        <v>0</v>
      </c>
      <c r="G14" s="9">
        <f>SUMIFS(Data!G$2:G$121,Data!$B$2:$B$121,$B14,Data!$A$2:$A$121,$C14,Data!$D$2:$D$121,$D14)</f>
        <v>0</v>
      </c>
      <c r="H14" s="13">
        <f>SUMIFS(Data!H$2:H$121,Data!$B$2:$B$121,$B14,Data!$A$2:$A$121,$C14,Data!$D$2:$D$121,$D14)</f>
        <v>0</v>
      </c>
      <c r="I14" s="13">
        <f>SUMIFS(Data!I$2:I$121,Data!$B$2:$B$121,$B14,Data!$A$2:$A$121,$C14,Data!$D$2:$D$121,$D14)</f>
        <v>0</v>
      </c>
      <c r="J14" s="9">
        <f>SUMIFS(Data!J$2:J$121,Data!$B$2:$B$121,$B14,Data!$A$2:$A$121,$C14,Data!$D$2:$D$121,$D14)</f>
        <v>0</v>
      </c>
      <c r="K14" s="9">
        <f>SUMIFS(Data!Q$2:Q$121,Data!$B$2:$B$121,$B14,Data!$A$2:$A$121,$C14,Data!$D$2:$D$121,$D14)</f>
        <v>0</v>
      </c>
      <c r="L14" s="9">
        <f>SUMIFS(Data!R$2:R$121,Data!$B$2:$B$121,$B14,Data!$A$2:$A$121,$C14,Data!$D$2:$D$121,$D14)</f>
        <v>0</v>
      </c>
      <c r="M14" s="10"/>
    </row>
    <row r="15" spans="1:14" ht="15" x14ac:dyDescent="0.25">
      <c r="B15" s="2" t="s">
        <v>30</v>
      </c>
      <c r="C15" s="8" t="s">
        <v>33</v>
      </c>
      <c r="D15" s="5" t="s">
        <v>4</v>
      </c>
      <c r="E15" s="9">
        <f>SUMIFS(Data!E$2:E$121,Data!$B$2:$B$121,$B15,Data!$A$2:$A$121,$C15,Data!$D$2:$D$121,$D15)</f>
        <v>6</v>
      </c>
      <c r="F15" s="9">
        <f>SUMIFS(Data!F$2:F$121,Data!$B$2:$B$121,$B15,Data!$A$2:$A$121,$C15,Data!$D$2:$D$121,$D15)</f>
        <v>60</v>
      </c>
      <c r="G15" s="9">
        <f>SUMIFS(Data!G$2:G$121,Data!$B$2:$B$121,$B15,Data!$A$2:$A$121,$C15,Data!$D$2:$D$121,$D15)</f>
        <v>10</v>
      </c>
      <c r="H15" s="13">
        <f>SUMIFS(Data!H$2:H$121,Data!$B$2:$B$121,$B15,Data!$A$2:$A$121,$C15,Data!$D$2:$D$121,$D15)</f>
        <v>120000</v>
      </c>
      <c r="I15" s="13">
        <f>SUMIFS(Data!I$2:I$121,Data!$B$2:$B$121,$B15,Data!$A$2:$A$121,$C15,Data!$D$2:$D$121,$D15)</f>
        <v>20000</v>
      </c>
      <c r="J15" s="9">
        <f>SUMIFS(Data!J$2:J$121,Data!$B$2:$B$121,$B15,Data!$A$2:$A$121,$C15,Data!$D$2:$D$121,$D15)</f>
        <v>250</v>
      </c>
      <c r="K15" s="9">
        <f>SUMIFS(Data!Q$2:Q$121,Data!$B$2:$B$121,$B15,Data!$A$2:$A$121,$C15,Data!$D$2:$D$121,$D15)</f>
        <v>80</v>
      </c>
      <c r="L15" s="9">
        <f>SUMIFS(Data!R$2:R$121,Data!$B$2:$B$121,$B15,Data!$A$2:$A$121,$C15,Data!$D$2:$D$121,$D15)</f>
        <v>30</v>
      </c>
      <c r="M15" s="10"/>
    </row>
    <row r="16" spans="1:14" ht="15" x14ac:dyDescent="0.25">
      <c r="B16" s="2" t="s">
        <v>30</v>
      </c>
      <c r="C16" s="8" t="s">
        <v>34</v>
      </c>
      <c r="D16" s="5" t="s">
        <v>4</v>
      </c>
      <c r="E16" s="9">
        <f>SUMIFS(Data!E$2:E$121,Data!$B$2:$B$121,$B16,Data!$A$2:$A$121,$C16,Data!$D$2:$D$121,$D16)</f>
        <v>0</v>
      </c>
      <c r="F16" s="9">
        <f>SUMIFS(Data!F$2:F$121,Data!$B$2:$B$121,$B16,Data!$A$2:$A$121,$C16,Data!$D$2:$D$121,$D16)</f>
        <v>0</v>
      </c>
      <c r="G16" s="9">
        <f>SUMIFS(Data!G$2:G$121,Data!$B$2:$B$121,$B16,Data!$A$2:$A$121,$C16,Data!$D$2:$D$121,$D16)</f>
        <v>0</v>
      </c>
      <c r="H16" s="13">
        <f>SUMIFS(Data!H$2:H$121,Data!$B$2:$B$121,$B16,Data!$A$2:$A$121,$C16,Data!$D$2:$D$121,$D16)</f>
        <v>0</v>
      </c>
      <c r="I16" s="13">
        <f>SUMIFS(Data!I$2:I$121,Data!$B$2:$B$121,$B16,Data!$A$2:$A$121,$C16,Data!$D$2:$D$121,$D16)</f>
        <v>0</v>
      </c>
      <c r="J16" s="9">
        <f>SUMIFS(Data!J$2:J$121,Data!$B$2:$B$121,$B16,Data!$A$2:$A$121,$C16,Data!$D$2:$D$121,$D16)</f>
        <v>0</v>
      </c>
      <c r="K16" s="9">
        <f>SUMIFS(Data!Q$2:Q$121,Data!$B$2:$B$121,$B16,Data!$A$2:$A$121,$C16,Data!$D$2:$D$121,$D16)</f>
        <v>0</v>
      </c>
      <c r="L16" s="9">
        <f>SUMIFS(Data!R$2:R$121,Data!$B$2:$B$121,$B16,Data!$A$2:$A$121,$C16,Data!$D$2:$D$121,$D16)</f>
        <v>0</v>
      </c>
      <c r="M16" s="10"/>
    </row>
    <row r="17" spans="2:13" ht="15" x14ac:dyDescent="0.25">
      <c r="B17" s="2" t="s">
        <v>30</v>
      </c>
      <c r="C17" s="8" t="s">
        <v>35</v>
      </c>
      <c r="D17" s="5" t="s">
        <v>4</v>
      </c>
      <c r="E17" s="9">
        <f>SUMIFS(Data!E$2:E$121,Data!$B$2:$B$121,$B17,Data!$A$2:$A$121,$C17,Data!$D$2:$D$121,$D17)</f>
        <v>0</v>
      </c>
      <c r="F17" s="9">
        <f>SUMIFS(Data!F$2:F$121,Data!$B$2:$B$121,$B17,Data!$A$2:$A$121,$C17,Data!$D$2:$D$121,$D17)</f>
        <v>0</v>
      </c>
      <c r="G17" s="9">
        <f>SUMIFS(Data!G$2:G$121,Data!$B$2:$B$121,$B17,Data!$A$2:$A$121,$C17,Data!$D$2:$D$121,$D17)</f>
        <v>0</v>
      </c>
      <c r="H17" s="13">
        <f>SUMIFS(Data!H$2:H$121,Data!$B$2:$B$121,$B17,Data!$A$2:$A$121,$C17,Data!$D$2:$D$121,$D17)</f>
        <v>0</v>
      </c>
      <c r="I17" s="13">
        <f>SUMIFS(Data!I$2:I$121,Data!$B$2:$B$121,$B17,Data!$A$2:$A$121,$C17,Data!$D$2:$D$121,$D17)</f>
        <v>0</v>
      </c>
      <c r="J17" s="9">
        <f>SUMIFS(Data!J$2:J$121,Data!$B$2:$B$121,$B17,Data!$A$2:$A$121,$C17,Data!$D$2:$D$121,$D17)</f>
        <v>0</v>
      </c>
      <c r="K17" s="9">
        <f>SUMIFS(Data!Q$2:Q$121,Data!$B$2:$B$121,$B17,Data!$A$2:$A$121,$C17,Data!$D$2:$D$121,$D17)</f>
        <v>0</v>
      </c>
      <c r="L17" s="9">
        <f>SUMIFS(Data!R$2:R$121,Data!$B$2:$B$121,$B17,Data!$A$2:$A$121,$C17,Data!$D$2:$D$121,$D17)</f>
        <v>0</v>
      </c>
      <c r="M17" s="10"/>
    </row>
    <row r="18" spans="2:13" ht="15" x14ac:dyDescent="0.25">
      <c r="B18" s="2" t="s">
        <v>30</v>
      </c>
      <c r="C18" s="8" t="s">
        <v>36</v>
      </c>
      <c r="D18" s="5" t="s">
        <v>4</v>
      </c>
      <c r="E18" s="9">
        <f>SUMIFS(Data!E$2:E$121,Data!$B$2:$B$121,$B18,Data!$A$2:$A$121,$C18,Data!$D$2:$D$121,$D18)</f>
        <v>0</v>
      </c>
      <c r="F18" s="9">
        <f>SUMIFS(Data!F$2:F$121,Data!$B$2:$B$121,$B18,Data!$A$2:$A$121,$C18,Data!$D$2:$D$121,$D18)</f>
        <v>0</v>
      </c>
      <c r="G18" s="9">
        <f>SUMIFS(Data!G$2:G$121,Data!$B$2:$B$121,$B18,Data!$A$2:$A$121,$C18,Data!$D$2:$D$121,$D18)</f>
        <v>0</v>
      </c>
      <c r="H18" s="13">
        <f>SUMIFS(Data!H$2:H$121,Data!$B$2:$B$121,$B18,Data!$A$2:$A$121,$C18,Data!$D$2:$D$121,$D18)</f>
        <v>0</v>
      </c>
      <c r="I18" s="13">
        <f>SUMIFS(Data!I$2:I$121,Data!$B$2:$B$121,$B18,Data!$A$2:$A$121,$C18,Data!$D$2:$D$121,$D18)</f>
        <v>0</v>
      </c>
      <c r="J18" s="9">
        <f>SUMIFS(Data!J$2:J$121,Data!$B$2:$B$121,$B18,Data!$A$2:$A$121,$C18,Data!$D$2:$D$121,$D18)</f>
        <v>0</v>
      </c>
      <c r="K18" s="9">
        <f>SUMIFS(Data!Q$2:Q$121,Data!$B$2:$B$121,$B18,Data!$A$2:$A$121,$C18,Data!$D$2:$D$121,$D18)</f>
        <v>0</v>
      </c>
      <c r="L18" s="9">
        <f>SUMIFS(Data!R$2:R$121,Data!$B$2:$B$121,$B18,Data!$A$2:$A$121,$C18,Data!$D$2:$D$121,$D18)</f>
        <v>0</v>
      </c>
      <c r="M18" s="10"/>
    </row>
    <row r="19" spans="2:13" ht="15" x14ac:dyDescent="0.25">
      <c r="B19" s="2" t="s">
        <v>30</v>
      </c>
      <c r="C19" s="8" t="s">
        <v>37</v>
      </c>
      <c r="D19" s="5" t="s">
        <v>4</v>
      </c>
      <c r="E19" s="9">
        <f>SUMIFS(Data!E$2:E$121,Data!$B$2:$B$121,$B19,Data!$A$2:$A$121,$C19,Data!$D$2:$D$121,$D19)</f>
        <v>0</v>
      </c>
      <c r="F19" s="9">
        <f>SUMIFS(Data!F$2:F$121,Data!$B$2:$B$121,$B19,Data!$A$2:$A$121,$C19,Data!$D$2:$D$121,$D19)</f>
        <v>0</v>
      </c>
      <c r="G19" s="9">
        <f>SUMIFS(Data!G$2:G$121,Data!$B$2:$B$121,$B19,Data!$A$2:$A$121,$C19,Data!$D$2:$D$121,$D19)</f>
        <v>0</v>
      </c>
      <c r="H19" s="13">
        <f>SUMIFS(Data!H$2:H$121,Data!$B$2:$B$121,$B19,Data!$A$2:$A$121,$C19,Data!$D$2:$D$121,$D19)</f>
        <v>0</v>
      </c>
      <c r="I19" s="13">
        <f>SUMIFS(Data!I$2:I$121,Data!$B$2:$B$121,$B19,Data!$A$2:$A$121,$C19,Data!$D$2:$D$121,$D19)</f>
        <v>0</v>
      </c>
      <c r="J19" s="9">
        <f>SUMIFS(Data!J$2:J$121,Data!$B$2:$B$121,$B19,Data!$A$2:$A$121,$C19,Data!$D$2:$D$121,$D19)</f>
        <v>0</v>
      </c>
      <c r="K19" s="9">
        <f>SUMIFS(Data!Q$2:Q$121,Data!$B$2:$B$121,$B19,Data!$A$2:$A$121,$C19,Data!$D$2:$D$121,$D19)</f>
        <v>0</v>
      </c>
      <c r="L19" s="9">
        <f>SUMIFS(Data!R$2:R$121,Data!$B$2:$B$121,$B19,Data!$A$2:$A$121,$C19,Data!$D$2:$D$121,$D19)</f>
        <v>0</v>
      </c>
      <c r="M19" s="10"/>
    </row>
    <row r="20" spans="2:13" ht="15" x14ac:dyDescent="0.25">
      <c r="B20" s="2" t="s">
        <v>30</v>
      </c>
      <c r="C20" s="8" t="s">
        <v>38</v>
      </c>
      <c r="D20" s="5" t="s">
        <v>4</v>
      </c>
      <c r="E20" s="9">
        <f>SUMIFS(Data!E$2:E$121,Data!$B$2:$B$121,$B20,Data!$A$2:$A$121,$C20,Data!$D$2:$D$121,$D20)</f>
        <v>0</v>
      </c>
      <c r="F20" s="9">
        <f>SUMIFS(Data!F$2:F$121,Data!$B$2:$B$121,$B20,Data!$A$2:$A$121,$C20,Data!$D$2:$D$121,$D20)</f>
        <v>0</v>
      </c>
      <c r="G20" s="9">
        <f>SUMIFS(Data!G$2:G$121,Data!$B$2:$B$121,$B20,Data!$A$2:$A$121,$C20,Data!$D$2:$D$121,$D20)</f>
        <v>0</v>
      </c>
      <c r="H20" s="13">
        <f>SUMIFS(Data!H$2:H$121,Data!$B$2:$B$121,$B20,Data!$A$2:$A$121,$C20,Data!$D$2:$D$121,$D20)</f>
        <v>0</v>
      </c>
      <c r="I20" s="13">
        <f>SUMIFS(Data!I$2:I$121,Data!$B$2:$B$121,$B20,Data!$A$2:$A$121,$C20,Data!$D$2:$D$121,$D20)</f>
        <v>0</v>
      </c>
      <c r="J20" s="9">
        <f>SUMIFS(Data!J$2:J$121,Data!$B$2:$B$121,$B20,Data!$A$2:$A$121,$C20,Data!$D$2:$D$121,$D20)</f>
        <v>0</v>
      </c>
      <c r="K20" s="9">
        <f>SUMIFS(Data!Q$2:Q$121,Data!$B$2:$B$121,$B20,Data!$A$2:$A$121,$C20,Data!$D$2:$D$121,$D20)</f>
        <v>0</v>
      </c>
      <c r="L20" s="9">
        <f>SUMIFS(Data!R$2:R$121,Data!$B$2:$B$121,$B20,Data!$A$2:$A$121,$C20,Data!$D$2:$D$121,$D20)</f>
        <v>0</v>
      </c>
      <c r="M20" s="10"/>
    </row>
    <row r="21" spans="2:13" ht="15" x14ac:dyDescent="0.25">
      <c r="B21" s="2" t="s">
        <v>30</v>
      </c>
      <c r="C21" s="8" t="s">
        <v>39</v>
      </c>
      <c r="D21" s="5" t="s">
        <v>4</v>
      </c>
      <c r="E21" s="9">
        <f>SUMIFS(Data!E$2:E$121,Data!$B$2:$B$121,$B21,Data!$A$2:$A$121,$C21,Data!$D$2:$D$121,$D21)</f>
        <v>8</v>
      </c>
      <c r="F21" s="9">
        <f>SUMIFS(Data!F$2:F$121,Data!$B$2:$B$121,$B21,Data!$A$2:$A$121,$C21,Data!$D$2:$D$121,$D21)</f>
        <v>70</v>
      </c>
      <c r="G21" s="9">
        <f>SUMIFS(Data!G$2:G$121,Data!$B$2:$B$121,$B21,Data!$A$2:$A$121,$C21,Data!$D$2:$D$121,$D21)</f>
        <v>8.75</v>
      </c>
      <c r="H21" s="13">
        <f>SUMIFS(Data!H$2:H$121,Data!$B$2:$B$121,$B21,Data!$A$2:$A$121,$C21,Data!$D$2:$D$121,$D21)</f>
        <v>80000</v>
      </c>
      <c r="I21" s="13">
        <f>SUMIFS(Data!I$2:I$121,Data!$B$2:$B$121,$B21,Data!$A$2:$A$121,$C21,Data!$D$2:$D$121,$D21)</f>
        <v>10000</v>
      </c>
      <c r="J21" s="9">
        <f>SUMIFS(Data!J$2:J$121,Data!$B$2:$B$121,$B21,Data!$A$2:$A$121,$C21,Data!$D$2:$D$121,$D21)</f>
        <v>250</v>
      </c>
      <c r="K21" s="9">
        <f>SUMIFS(Data!Q$2:Q$121,Data!$B$2:$B$121,$B21,Data!$A$2:$A$121,$C21,Data!$D$2:$D$121,$D21)</f>
        <v>102</v>
      </c>
      <c r="L21" s="9">
        <f>SUMIFS(Data!R$2:R$121,Data!$B$2:$B$121,$B21,Data!$A$2:$A$121,$C21,Data!$D$2:$D$121,$D21)</f>
        <v>30</v>
      </c>
      <c r="M21" s="10"/>
    </row>
    <row r="22" spans="2:13" ht="15" x14ac:dyDescent="0.25">
      <c r="B22" s="2" t="s">
        <v>29</v>
      </c>
      <c r="C22" s="8" t="s">
        <v>28</v>
      </c>
      <c r="D22" s="5" t="s">
        <v>7</v>
      </c>
      <c r="E22" s="9">
        <f>SUMIFS(Data!E$2:E$121,Data!$B$2:$B$121,$B22,Data!$A$2:$A$121,$C22,Data!$D$2:$D$121,$D22)</f>
        <v>0</v>
      </c>
      <c r="F22" s="9">
        <f>SUMIFS(Data!F$2:F$121,Data!$B$2:$B$121,$B22,Data!$A$2:$A$121,$C22,Data!$D$2:$D$121,$D22)</f>
        <v>0</v>
      </c>
      <c r="G22" s="9">
        <f>SUMIFS(Data!G$2:G$121,Data!$B$2:$B$121,$B22,Data!$A$2:$A$121,$C22,Data!$D$2:$D$121,$D22)</f>
        <v>0</v>
      </c>
      <c r="H22" s="13">
        <f>SUMIFS(Data!H$2:H$121,Data!$B$2:$B$121,$B22,Data!$A$2:$A$121,$C22,Data!$D$2:$D$121,$D22)</f>
        <v>0</v>
      </c>
      <c r="I22" s="13">
        <f>SUMIFS(Data!I$2:I$121,Data!$B$2:$B$121,$B22,Data!$A$2:$A$121,$C22,Data!$D$2:$D$121,$D22)</f>
        <v>0</v>
      </c>
      <c r="J22" s="9">
        <f>SUMIFS(Data!J$2:J$121,Data!$B$2:$B$121,$B22,Data!$A$2:$A$121,$C22,Data!$D$2:$D$121,$D22)</f>
        <v>0</v>
      </c>
      <c r="K22" s="9">
        <f>SUMIFS(Data!Q$2:Q$121,Data!$B$2:$B$121,$B22,Data!$A$2:$A$121,$C22,Data!$D$2:$D$121,$D22)</f>
        <v>0</v>
      </c>
      <c r="L22" s="9">
        <f>SUMIFS(Data!R$2:R$121,Data!$B$2:$B$121,$B22,Data!$A$2:$A$121,$C22,Data!$D$2:$D$121,$D22)</f>
        <v>0</v>
      </c>
      <c r="M22" s="10"/>
    </row>
    <row r="23" spans="2:13" ht="15" x14ac:dyDescent="0.25">
      <c r="B23" s="2" t="s">
        <v>29</v>
      </c>
      <c r="C23" s="8" t="s">
        <v>31</v>
      </c>
      <c r="D23" s="5" t="s">
        <v>7</v>
      </c>
      <c r="E23" s="9">
        <f>SUMIFS(Data!E$2:E$121,Data!$B$2:$B$121,$B23,Data!$A$2:$A$121,$C23,Data!$D$2:$D$121,$D23)</f>
        <v>0</v>
      </c>
      <c r="F23" s="9">
        <f>SUMIFS(Data!F$2:F$121,Data!$B$2:$B$121,$B23,Data!$A$2:$A$121,$C23,Data!$D$2:$D$121,$D23)</f>
        <v>0</v>
      </c>
      <c r="G23" s="9">
        <f>SUMIFS(Data!G$2:G$121,Data!$B$2:$B$121,$B23,Data!$A$2:$A$121,$C23,Data!$D$2:$D$121,$D23)</f>
        <v>0</v>
      </c>
      <c r="H23" s="13">
        <f>SUMIFS(Data!H$2:H$121,Data!$B$2:$B$121,$B23,Data!$A$2:$A$121,$C23,Data!$D$2:$D$121,$D23)</f>
        <v>0</v>
      </c>
      <c r="I23" s="13">
        <f>SUMIFS(Data!I$2:I$121,Data!$B$2:$B$121,$B23,Data!$A$2:$A$121,$C23,Data!$D$2:$D$121,$D23)</f>
        <v>0</v>
      </c>
      <c r="J23" s="9">
        <f>SUMIFS(Data!J$2:J$121,Data!$B$2:$B$121,$B23,Data!$A$2:$A$121,$C23,Data!$D$2:$D$121,$D23)</f>
        <v>0</v>
      </c>
      <c r="K23" s="9">
        <f>SUMIFS(Data!Q$2:Q$121,Data!$B$2:$B$121,$B23,Data!$A$2:$A$121,$C23,Data!$D$2:$D$121,$D23)</f>
        <v>0</v>
      </c>
      <c r="L23" s="9">
        <f>SUMIFS(Data!R$2:R$121,Data!$B$2:$B$121,$B23,Data!$A$2:$A$121,$C23,Data!$D$2:$D$121,$D23)</f>
        <v>0</v>
      </c>
      <c r="M23" s="10"/>
    </row>
    <row r="24" spans="2:13" ht="15" x14ac:dyDescent="0.25">
      <c r="B24" s="2" t="s">
        <v>29</v>
      </c>
      <c r="C24" s="8" t="s">
        <v>32</v>
      </c>
      <c r="D24" s="5" t="s">
        <v>7</v>
      </c>
      <c r="E24" s="9">
        <f>SUMIFS(Data!E$2:E$121,Data!$B$2:$B$121,$B24,Data!$A$2:$A$121,$C24,Data!$D$2:$D$121,$D24)</f>
        <v>0</v>
      </c>
      <c r="F24" s="9">
        <f>SUMIFS(Data!F$2:F$121,Data!$B$2:$B$121,$B24,Data!$A$2:$A$121,$C24,Data!$D$2:$D$121,$D24)</f>
        <v>0</v>
      </c>
      <c r="G24" s="9">
        <f>SUMIFS(Data!G$2:G$121,Data!$B$2:$B$121,$B24,Data!$A$2:$A$121,$C24,Data!$D$2:$D$121,$D24)</f>
        <v>0</v>
      </c>
      <c r="H24" s="13">
        <f>SUMIFS(Data!H$2:H$121,Data!$B$2:$B$121,$B24,Data!$A$2:$A$121,$C24,Data!$D$2:$D$121,$D24)</f>
        <v>0</v>
      </c>
      <c r="I24" s="13">
        <f>SUMIFS(Data!I$2:I$121,Data!$B$2:$B$121,$B24,Data!$A$2:$A$121,$C24,Data!$D$2:$D$121,$D24)</f>
        <v>0</v>
      </c>
      <c r="J24" s="9">
        <f>SUMIFS(Data!J$2:J$121,Data!$B$2:$B$121,$B24,Data!$A$2:$A$121,$C24,Data!$D$2:$D$121,$D24)</f>
        <v>0</v>
      </c>
      <c r="K24" s="9">
        <f>SUMIFS(Data!Q$2:Q$121,Data!$B$2:$B$121,$B24,Data!$A$2:$A$121,$C24,Data!$D$2:$D$121,$D24)</f>
        <v>0</v>
      </c>
      <c r="L24" s="9">
        <f>SUMIFS(Data!R$2:R$121,Data!$B$2:$B$121,$B24,Data!$A$2:$A$121,$C24,Data!$D$2:$D$121,$D24)</f>
        <v>0</v>
      </c>
      <c r="M24" s="10"/>
    </row>
    <row r="25" spans="2:13" ht="15" x14ac:dyDescent="0.25">
      <c r="B25" s="2" t="s">
        <v>29</v>
      </c>
      <c r="C25" s="8" t="s">
        <v>33</v>
      </c>
      <c r="D25" s="5" t="s">
        <v>7</v>
      </c>
      <c r="E25" s="9">
        <f>SUMIFS(Data!E$2:E$121,Data!$B$2:$B$121,$B25,Data!$A$2:$A$121,$C25,Data!$D$2:$D$121,$D25)</f>
        <v>0</v>
      </c>
      <c r="F25" s="9">
        <f>SUMIFS(Data!F$2:F$121,Data!$B$2:$B$121,$B25,Data!$A$2:$A$121,$C25,Data!$D$2:$D$121,$D25)</f>
        <v>0</v>
      </c>
      <c r="G25" s="9">
        <f>SUMIFS(Data!G$2:G$121,Data!$B$2:$B$121,$B25,Data!$A$2:$A$121,$C25,Data!$D$2:$D$121,$D25)</f>
        <v>0</v>
      </c>
      <c r="H25" s="13">
        <f>SUMIFS(Data!H$2:H$121,Data!$B$2:$B$121,$B25,Data!$A$2:$A$121,$C25,Data!$D$2:$D$121,$D25)</f>
        <v>0</v>
      </c>
      <c r="I25" s="13">
        <f>SUMIFS(Data!I$2:I$121,Data!$B$2:$B$121,$B25,Data!$A$2:$A$121,$C25,Data!$D$2:$D$121,$D25)</f>
        <v>0</v>
      </c>
      <c r="J25" s="9">
        <f>SUMIFS(Data!J$2:J$121,Data!$B$2:$B$121,$B25,Data!$A$2:$A$121,$C25,Data!$D$2:$D$121,$D25)</f>
        <v>0</v>
      </c>
      <c r="K25" s="9">
        <f>SUMIFS(Data!Q$2:Q$121,Data!$B$2:$B$121,$B25,Data!$A$2:$A$121,$C25,Data!$D$2:$D$121,$D25)</f>
        <v>0</v>
      </c>
      <c r="L25" s="9">
        <f>SUMIFS(Data!R$2:R$121,Data!$B$2:$B$121,$B25,Data!$A$2:$A$121,$C25,Data!$D$2:$D$121,$D25)</f>
        <v>0</v>
      </c>
      <c r="M25" s="10"/>
    </row>
    <row r="26" spans="2:13" ht="15" x14ac:dyDescent="0.25">
      <c r="B26" s="2" t="s">
        <v>29</v>
      </c>
      <c r="C26" s="8" t="s">
        <v>34</v>
      </c>
      <c r="D26" s="5" t="s">
        <v>7</v>
      </c>
      <c r="E26" s="9">
        <f>SUMIFS(Data!E$2:E$121,Data!$B$2:$B$121,$B26,Data!$A$2:$A$121,$C26,Data!$D$2:$D$121,$D26)</f>
        <v>6</v>
      </c>
      <c r="F26" s="9">
        <f>SUMIFS(Data!F$2:F$121,Data!$B$2:$B$121,$B26,Data!$A$2:$A$121,$C26,Data!$D$2:$D$121,$D26)</f>
        <v>18</v>
      </c>
      <c r="G26" s="9">
        <f>SUMIFS(Data!G$2:G$121,Data!$B$2:$B$121,$B26,Data!$A$2:$A$121,$C26,Data!$D$2:$D$121,$D26)</f>
        <v>3</v>
      </c>
      <c r="H26" s="13">
        <f>SUMIFS(Data!H$2:H$121,Data!$B$2:$B$121,$B26,Data!$A$2:$A$121,$C26,Data!$D$2:$D$121,$D26)</f>
        <v>70000</v>
      </c>
      <c r="I26" s="13">
        <f>SUMIFS(Data!I$2:I$121,Data!$B$2:$B$121,$B26,Data!$A$2:$A$121,$C26,Data!$D$2:$D$121,$D26)</f>
        <v>11666.666666666666</v>
      </c>
      <c r="J26" s="9">
        <f>SUMIFS(Data!J$2:J$121,Data!$B$2:$B$121,$B26,Data!$A$2:$A$121,$C26,Data!$D$2:$D$121,$D26)</f>
        <v>340</v>
      </c>
      <c r="K26" s="9">
        <f>SUMIFS(Data!Q$2:Q$121,Data!$B$2:$B$121,$B26,Data!$A$2:$A$121,$C26,Data!$D$2:$D$121,$D26)</f>
        <v>137</v>
      </c>
      <c r="L26" s="9">
        <f>SUMIFS(Data!R$2:R$121,Data!$B$2:$B$121,$B26,Data!$A$2:$A$121,$C26,Data!$D$2:$D$121,$D26)</f>
        <v>29</v>
      </c>
      <c r="M26" s="10"/>
    </row>
    <row r="27" spans="2:13" ht="15" x14ac:dyDescent="0.25">
      <c r="B27" s="2" t="s">
        <v>29</v>
      </c>
      <c r="C27" s="8" t="s">
        <v>35</v>
      </c>
      <c r="D27" s="5" t="s">
        <v>7</v>
      </c>
      <c r="E27" s="9">
        <f>SUMIFS(Data!E$2:E$121,Data!$B$2:$B$121,$B27,Data!$A$2:$A$121,$C27,Data!$D$2:$D$121,$D27)</f>
        <v>0</v>
      </c>
      <c r="F27" s="9">
        <f>SUMIFS(Data!F$2:F$121,Data!$B$2:$B$121,$B27,Data!$A$2:$A$121,$C27,Data!$D$2:$D$121,$D27)</f>
        <v>0</v>
      </c>
      <c r="G27" s="9">
        <f>SUMIFS(Data!G$2:G$121,Data!$B$2:$B$121,$B27,Data!$A$2:$A$121,$C27,Data!$D$2:$D$121,$D27)</f>
        <v>0</v>
      </c>
      <c r="H27" s="13">
        <f>SUMIFS(Data!H$2:H$121,Data!$B$2:$B$121,$B27,Data!$A$2:$A$121,$C27,Data!$D$2:$D$121,$D27)</f>
        <v>0</v>
      </c>
      <c r="I27" s="13">
        <f>SUMIFS(Data!I$2:I$121,Data!$B$2:$B$121,$B27,Data!$A$2:$A$121,$C27,Data!$D$2:$D$121,$D27)</f>
        <v>0</v>
      </c>
      <c r="J27" s="9">
        <f>SUMIFS(Data!J$2:J$121,Data!$B$2:$B$121,$B27,Data!$A$2:$A$121,$C27,Data!$D$2:$D$121,$D27)</f>
        <v>0</v>
      </c>
      <c r="K27" s="9">
        <f>SUMIFS(Data!Q$2:Q$121,Data!$B$2:$B$121,$B27,Data!$A$2:$A$121,$C27,Data!$D$2:$D$121,$D27)</f>
        <v>0</v>
      </c>
      <c r="L27" s="9">
        <f>SUMIFS(Data!R$2:R$121,Data!$B$2:$B$121,$B27,Data!$A$2:$A$121,$C27,Data!$D$2:$D$121,$D27)</f>
        <v>0</v>
      </c>
      <c r="M27" s="10"/>
    </row>
    <row r="28" spans="2:13" ht="15" x14ac:dyDescent="0.25">
      <c r="B28" s="2" t="s">
        <v>29</v>
      </c>
      <c r="C28" s="8" t="s">
        <v>36</v>
      </c>
      <c r="D28" s="5" t="s">
        <v>7</v>
      </c>
      <c r="E28" s="9">
        <f>SUMIFS(Data!E$2:E$121,Data!$B$2:$B$121,$B28,Data!$A$2:$A$121,$C28,Data!$D$2:$D$121,$D28)</f>
        <v>0</v>
      </c>
      <c r="F28" s="9">
        <f>SUMIFS(Data!F$2:F$121,Data!$B$2:$B$121,$B28,Data!$A$2:$A$121,$C28,Data!$D$2:$D$121,$D28)</f>
        <v>0</v>
      </c>
      <c r="G28" s="9">
        <f>SUMIFS(Data!G$2:G$121,Data!$B$2:$B$121,$B28,Data!$A$2:$A$121,$C28,Data!$D$2:$D$121,$D28)</f>
        <v>0</v>
      </c>
      <c r="H28" s="13">
        <f>SUMIFS(Data!H$2:H$121,Data!$B$2:$B$121,$B28,Data!$A$2:$A$121,$C28,Data!$D$2:$D$121,$D28)</f>
        <v>0</v>
      </c>
      <c r="I28" s="13">
        <f>SUMIFS(Data!I$2:I$121,Data!$B$2:$B$121,$B28,Data!$A$2:$A$121,$C28,Data!$D$2:$D$121,$D28)</f>
        <v>0</v>
      </c>
      <c r="J28" s="9">
        <f>SUMIFS(Data!J$2:J$121,Data!$B$2:$B$121,$B28,Data!$A$2:$A$121,$C28,Data!$D$2:$D$121,$D28)</f>
        <v>0</v>
      </c>
      <c r="K28" s="9">
        <f>SUMIFS(Data!Q$2:Q$121,Data!$B$2:$B$121,$B28,Data!$A$2:$A$121,$C28,Data!$D$2:$D$121,$D28)</f>
        <v>0</v>
      </c>
      <c r="L28" s="9">
        <f>SUMIFS(Data!R$2:R$121,Data!$B$2:$B$121,$B28,Data!$A$2:$A$121,$C28,Data!$D$2:$D$121,$D28)</f>
        <v>0</v>
      </c>
      <c r="M28" s="10"/>
    </row>
    <row r="29" spans="2:13" ht="15" x14ac:dyDescent="0.25">
      <c r="B29" s="2" t="s">
        <v>29</v>
      </c>
      <c r="C29" s="8" t="s">
        <v>37</v>
      </c>
      <c r="D29" s="5" t="s">
        <v>7</v>
      </c>
      <c r="E29" s="9">
        <f>SUMIFS(Data!E$2:E$121,Data!$B$2:$B$121,$B29,Data!$A$2:$A$121,$C29,Data!$D$2:$D$121,$D29)</f>
        <v>9</v>
      </c>
      <c r="F29" s="9">
        <f>SUMIFS(Data!F$2:F$121,Data!$B$2:$B$121,$B29,Data!$A$2:$A$121,$C29,Data!$D$2:$D$121,$D29)</f>
        <v>18</v>
      </c>
      <c r="G29" s="9">
        <f>SUMIFS(Data!G$2:G$121,Data!$B$2:$B$121,$B29,Data!$A$2:$A$121,$C29,Data!$D$2:$D$121,$D29)</f>
        <v>2</v>
      </c>
      <c r="H29" s="13">
        <f>SUMIFS(Data!H$2:H$121,Data!$B$2:$B$121,$B29,Data!$A$2:$A$121,$C29,Data!$D$2:$D$121,$D29)</f>
        <v>60000</v>
      </c>
      <c r="I29" s="13">
        <f>SUMIFS(Data!I$2:I$121,Data!$B$2:$B$121,$B29,Data!$A$2:$A$121,$C29,Data!$D$2:$D$121,$D29)</f>
        <v>6666.666666666667</v>
      </c>
      <c r="J29" s="9">
        <f>SUMIFS(Data!J$2:J$121,Data!$B$2:$B$121,$B29,Data!$A$2:$A$121,$C29,Data!$D$2:$D$121,$D29)</f>
        <v>355</v>
      </c>
      <c r="K29" s="9">
        <f>SUMIFS(Data!Q$2:Q$121,Data!$B$2:$B$121,$B29,Data!$A$2:$A$121,$C29,Data!$D$2:$D$121,$D29)</f>
        <v>199</v>
      </c>
      <c r="L29" s="9">
        <f>SUMIFS(Data!R$2:R$121,Data!$B$2:$B$121,$B29,Data!$A$2:$A$121,$C29,Data!$D$2:$D$121,$D29)</f>
        <v>29</v>
      </c>
      <c r="M29" s="10"/>
    </row>
    <row r="30" spans="2:13" ht="15" x14ac:dyDescent="0.25">
      <c r="B30" s="2" t="s">
        <v>29</v>
      </c>
      <c r="C30" s="8" t="s">
        <v>38</v>
      </c>
      <c r="D30" s="5" t="s">
        <v>7</v>
      </c>
      <c r="E30" s="9">
        <f>SUMIFS(Data!E$2:E$121,Data!$B$2:$B$121,$B30,Data!$A$2:$A$121,$C30,Data!$D$2:$D$121,$D30)</f>
        <v>8</v>
      </c>
      <c r="F30" s="9">
        <f>SUMIFS(Data!F$2:F$121,Data!$B$2:$B$121,$B30,Data!$A$2:$A$121,$C30,Data!$D$2:$D$121,$D30)</f>
        <v>18</v>
      </c>
      <c r="G30" s="9">
        <f>SUMIFS(Data!G$2:G$121,Data!$B$2:$B$121,$B30,Data!$A$2:$A$121,$C30,Data!$D$2:$D$121,$D30)</f>
        <v>2.25</v>
      </c>
      <c r="H30" s="13">
        <f>SUMIFS(Data!H$2:H$121,Data!$B$2:$B$121,$B30,Data!$A$2:$A$121,$C30,Data!$D$2:$D$121,$D30)</f>
        <v>150000</v>
      </c>
      <c r="I30" s="13">
        <f>SUMIFS(Data!I$2:I$121,Data!$B$2:$B$121,$B30,Data!$A$2:$A$121,$C30,Data!$D$2:$D$121,$D30)</f>
        <v>18750</v>
      </c>
      <c r="J30" s="9">
        <f>SUMIFS(Data!J$2:J$121,Data!$B$2:$B$121,$B30,Data!$A$2:$A$121,$C30,Data!$D$2:$D$121,$D30)</f>
        <v>366</v>
      </c>
      <c r="K30" s="9">
        <f>SUMIFS(Data!Q$2:Q$121,Data!$B$2:$B$121,$B30,Data!$A$2:$A$121,$C30,Data!$D$2:$D$121,$D30)</f>
        <v>178</v>
      </c>
      <c r="L30" s="9">
        <f>SUMIFS(Data!R$2:R$121,Data!$B$2:$B$121,$B30,Data!$A$2:$A$121,$C30,Data!$D$2:$D$121,$D30)</f>
        <v>29</v>
      </c>
      <c r="M30" s="10"/>
    </row>
    <row r="31" spans="2:13" ht="15" x14ac:dyDescent="0.25">
      <c r="B31" s="2" t="s">
        <v>29</v>
      </c>
      <c r="C31" s="8" t="s">
        <v>39</v>
      </c>
      <c r="D31" s="5" t="s">
        <v>7</v>
      </c>
      <c r="E31" s="9">
        <f>SUMIFS(Data!E$2:E$121,Data!$B$2:$B$121,$B31,Data!$A$2:$A$121,$C31,Data!$D$2:$D$121,$D31)</f>
        <v>0</v>
      </c>
      <c r="F31" s="9">
        <f>SUMIFS(Data!F$2:F$121,Data!$B$2:$B$121,$B31,Data!$A$2:$A$121,$C31,Data!$D$2:$D$121,$D31)</f>
        <v>0</v>
      </c>
      <c r="G31" s="9">
        <f>SUMIFS(Data!G$2:G$121,Data!$B$2:$B$121,$B31,Data!$A$2:$A$121,$C31,Data!$D$2:$D$121,$D31)</f>
        <v>0</v>
      </c>
      <c r="H31" s="13">
        <f>SUMIFS(Data!H$2:H$121,Data!$B$2:$B$121,$B31,Data!$A$2:$A$121,$C31,Data!$D$2:$D$121,$D31)</f>
        <v>0</v>
      </c>
      <c r="I31" s="13">
        <f>SUMIFS(Data!I$2:I$121,Data!$B$2:$B$121,$B31,Data!$A$2:$A$121,$C31,Data!$D$2:$D$121,$D31)</f>
        <v>0</v>
      </c>
      <c r="J31" s="9">
        <f>SUMIFS(Data!J$2:J$121,Data!$B$2:$B$121,$B31,Data!$A$2:$A$121,$C31,Data!$D$2:$D$121,$D31)</f>
        <v>0</v>
      </c>
      <c r="K31" s="9">
        <f>SUMIFS(Data!Q$2:Q$121,Data!$B$2:$B$121,$B31,Data!$A$2:$A$121,$C31,Data!$D$2:$D$121,$D31)</f>
        <v>0</v>
      </c>
      <c r="L31" s="9">
        <f>SUMIFS(Data!R$2:R$121,Data!$B$2:$B$121,$B31,Data!$A$2:$A$121,$C31,Data!$D$2:$D$121,$D31)</f>
        <v>0</v>
      </c>
      <c r="M31" s="10"/>
    </row>
    <row r="32" spans="2:13" ht="15" x14ac:dyDescent="0.25">
      <c r="B32" s="2" t="s">
        <v>30</v>
      </c>
      <c r="C32" s="8" t="s">
        <v>28</v>
      </c>
      <c r="D32" s="5" t="s">
        <v>7</v>
      </c>
      <c r="E32" s="9">
        <f>SUMIFS(Data!E$2:E$121,Data!$B$2:$B$121,$B32,Data!$A$2:$A$121,$C32,Data!$D$2:$D$121,$D32)</f>
        <v>14</v>
      </c>
      <c r="F32" s="9">
        <f>SUMIFS(Data!F$2:F$121,Data!$B$2:$B$121,$B32,Data!$A$2:$A$121,$C32,Data!$D$2:$D$121,$D32)</f>
        <v>38</v>
      </c>
      <c r="G32" s="9">
        <f>SUMIFS(Data!G$2:G$121,Data!$B$2:$B$121,$B32,Data!$A$2:$A$121,$C32,Data!$D$2:$D$121,$D32)</f>
        <v>5.5416666666666661</v>
      </c>
      <c r="H32" s="13">
        <f>SUMIFS(Data!H$2:H$121,Data!$B$2:$B$121,$B32,Data!$A$2:$A$121,$C32,Data!$D$2:$D$121,$D32)</f>
        <v>129200</v>
      </c>
      <c r="I32" s="13">
        <f>SUMIFS(Data!I$2:I$121,Data!$B$2:$B$121,$B32,Data!$A$2:$A$121,$C32,Data!$D$2:$D$121,$D32)</f>
        <v>18841.666666666664</v>
      </c>
      <c r="J32" s="9">
        <f>SUMIFS(Data!J$2:J$121,Data!$B$2:$B$121,$B32,Data!$A$2:$A$121,$C32,Data!$D$2:$D$121,$D32)</f>
        <v>703</v>
      </c>
      <c r="K32" s="9">
        <f>SUMIFS(Data!Q$2:Q$121,Data!$B$2:$B$121,$B32,Data!$A$2:$A$121,$C32,Data!$D$2:$D$121,$D32)</f>
        <v>108</v>
      </c>
      <c r="L32" s="9">
        <f>SUMIFS(Data!R$2:R$121,Data!$B$2:$B$121,$B32,Data!$A$2:$A$121,$C32,Data!$D$2:$D$121,$D32)</f>
        <v>93</v>
      </c>
      <c r="M32" s="10"/>
    </row>
    <row r="33" spans="2:13" ht="15" x14ac:dyDescent="0.25">
      <c r="B33" s="2" t="s">
        <v>30</v>
      </c>
      <c r="C33" s="8" t="s">
        <v>31</v>
      </c>
      <c r="D33" s="5" t="s">
        <v>7</v>
      </c>
      <c r="E33" s="9">
        <f>SUMIFS(Data!E$2:E$121,Data!$B$2:$B$121,$B33,Data!$A$2:$A$121,$C33,Data!$D$2:$D$121,$D33)</f>
        <v>13</v>
      </c>
      <c r="F33" s="9">
        <f>SUMIFS(Data!F$2:F$121,Data!$B$2:$B$121,$B33,Data!$A$2:$A$121,$C33,Data!$D$2:$D$121,$D33)</f>
        <v>43</v>
      </c>
      <c r="G33" s="9">
        <f>SUMIFS(Data!G$2:G$121,Data!$B$2:$B$121,$B33,Data!$A$2:$A$121,$C33,Data!$D$2:$D$121,$D33)</f>
        <v>6.5714285714285712</v>
      </c>
      <c r="H33" s="13">
        <f>SUMIFS(Data!H$2:H$121,Data!$B$2:$B$121,$B33,Data!$A$2:$A$121,$C33,Data!$D$2:$D$121,$D33)</f>
        <v>146200</v>
      </c>
      <c r="I33" s="13">
        <f>SUMIFS(Data!I$2:I$121,Data!$B$2:$B$121,$B33,Data!$A$2:$A$121,$C33,Data!$D$2:$D$121,$D33)</f>
        <v>22342.857142857145</v>
      </c>
      <c r="J33" s="9">
        <f>SUMIFS(Data!J$2:J$121,Data!$B$2:$B$121,$B33,Data!$A$2:$A$121,$C33,Data!$D$2:$D$121,$D33)</f>
        <v>657</v>
      </c>
      <c r="K33" s="9">
        <f>SUMIFS(Data!Q$2:Q$121,Data!$B$2:$B$121,$B33,Data!$A$2:$A$121,$C33,Data!$D$2:$D$121,$D33)</f>
        <v>109</v>
      </c>
      <c r="L33" s="9">
        <f>SUMIFS(Data!R$2:R$121,Data!$B$2:$B$121,$B33,Data!$A$2:$A$121,$C33,Data!$D$2:$D$121,$D33)</f>
        <v>84</v>
      </c>
      <c r="M33" s="10"/>
    </row>
    <row r="34" spans="2:13" ht="15" x14ac:dyDescent="0.25">
      <c r="B34" s="2" t="s">
        <v>30</v>
      </c>
      <c r="C34" s="8" t="s">
        <v>32</v>
      </c>
      <c r="D34" s="5" t="s">
        <v>7</v>
      </c>
      <c r="E34" s="9">
        <f>SUMIFS(Data!E$2:E$121,Data!$B$2:$B$121,$B34,Data!$A$2:$A$121,$C34,Data!$D$2:$D$121,$D34)</f>
        <v>7</v>
      </c>
      <c r="F34" s="9">
        <f>SUMIFS(Data!F$2:F$121,Data!$B$2:$B$121,$B34,Data!$A$2:$A$121,$C34,Data!$D$2:$D$121,$D34)</f>
        <v>19</v>
      </c>
      <c r="G34" s="9">
        <f>SUMIFS(Data!G$2:G$121,Data!$B$2:$B$121,$B34,Data!$A$2:$A$121,$C34,Data!$D$2:$D$121,$D34)</f>
        <v>2.7142857142857144</v>
      </c>
      <c r="H34" s="13">
        <f>SUMIFS(Data!H$2:H$121,Data!$B$2:$B$121,$B34,Data!$A$2:$A$121,$C34,Data!$D$2:$D$121,$D34)</f>
        <v>64600</v>
      </c>
      <c r="I34" s="13">
        <f>SUMIFS(Data!I$2:I$121,Data!$B$2:$B$121,$B34,Data!$A$2:$A$121,$C34,Data!$D$2:$D$121,$D34)</f>
        <v>9228.5714285714294</v>
      </c>
      <c r="J34" s="9">
        <f>SUMIFS(Data!J$2:J$121,Data!$B$2:$B$121,$B34,Data!$A$2:$A$121,$C34,Data!$D$2:$D$121,$D34)</f>
        <v>354</v>
      </c>
      <c r="K34" s="9">
        <f>SUMIFS(Data!Q$2:Q$121,Data!$B$2:$B$121,$B34,Data!$A$2:$A$121,$C34,Data!$D$2:$D$121,$D34)</f>
        <v>66</v>
      </c>
      <c r="L34" s="9">
        <f>SUMIFS(Data!R$2:R$121,Data!$B$2:$B$121,$B34,Data!$A$2:$A$121,$C34,Data!$D$2:$D$121,$D34)</f>
        <v>47</v>
      </c>
      <c r="M34" s="10"/>
    </row>
    <row r="35" spans="2:13" ht="15" x14ac:dyDescent="0.25">
      <c r="B35" s="2" t="s">
        <v>30</v>
      </c>
      <c r="C35" s="8" t="s">
        <v>33</v>
      </c>
      <c r="D35" s="5" t="s">
        <v>7</v>
      </c>
      <c r="E35" s="9">
        <f>SUMIFS(Data!E$2:E$121,Data!$B$2:$B$121,$B35,Data!$A$2:$A$121,$C35,Data!$D$2:$D$121,$D35)</f>
        <v>15</v>
      </c>
      <c r="F35" s="9">
        <f>SUMIFS(Data!F$2:F$121,Data!$B$2:$B$121,$B35,Data!$A$2:$A$121,$C35,Data!$D$2:$D$121,$D35)</f>
        <v>36</v>
      </c>
      <c r="G35" s="9">
        <f>SUMIFS(Data!G$2:G$121,Data!$B$2:$B$121,$B35,Data!$A$2:$A$121,$C35,Data!$D$2:$D$121,$D35)</f>
        <v>4.7857142857142856</v>
      </c>
      <c r="H35" s="13">
        <f>SUMIFS(Data!H$2:H$121,Data!$B$2:$B$121,$B35,Data!$A$2:$A$121,$C35,Data!$D$2:$D$121,$D35)</f>
        <v>122400</v>
      </c>
      <c r="I35" s="13">
        <f>SUMIFS(Data!I$2:I$121,Data!$B$2:$B$121,$B35,Data!$A$2:$A$121,$C35,Data!$D$2:$D$121,$D35)</f>
        <v>16271.428571428572</v>
      </c>
      <c r="J35" s="9">
        <f>SUMIFS(Data!J$2:J$121,Data!$B$2:$B$121,$B35,Data!$A$2:$A$121,$C35,Data!$D$2:$D$121,$D35)</f>
        <v>751</v>
      </c>
      <c r="K35" s="9">
        <f>SUMIFS(Data!Q$2:Q$121,Data!$B$2:$B$121,$B35,Data!$A$2:$A$121,$C35,Data!$D$2:$D$121,$D35)</f>
        <v>120</v>
      </c>
      <c r="L35" s="9">
        <f>SUMIFS(Data!R$2:R$121,Data!$B$2:$B$121,$B35,Data!$A$2:$A$121,$C35,Data!$D$2:$D$121,$D35)</f>
        <v>95</v>
      </c>
      <c r="M35" s="10"/>
    </row>
    <row r="36" spans="2:13" ht="15" x14ac:dyDescent="0.25">
      <c r="B36" s="2" t="s">
        <v>30</v>
      </c>
      <c r="C36" s="8" t="s">
        <v>34</v>
      </c>
      <c r="D36" s="5" t="s">
        <v>7</v>
      </c>
      <c r="E36" s="9">
        <f>SUMIFS(Data!E$2:E$121,Data!$B$2:$B$121,$B36,Data!$A$2:$A$121,$C36,Data!$D$2:$D$121,$D36)</f>
        <v>14</v>
      </c>
      <c r="F36" s="9">
        <f>SUMIFS(Data!F$2:F$121,Data!$B$2:$B$121,$B36,Data!$A$2:$A$121,$C36,Data!$D$2:$D$121,$D36)</f>
        <v>41</v>
      </c>
      <c r="G36" s="9">
        <f>SUMIFS(Data!G$2:G$121,Data!$B$2:$B$121,$B36,Data!$A$2:$A$121,$C36,Data!$D$2:$D$121,$D36)</f>
        <v>5.7916666666666661</v>
      </c>
      <c r="H36" s="13">
        <f>SUMIFS(Data!H$2:H$121,Data!$B$2:$B$121,$B36,Data!$A$2:$A$121,$C36,Data!$D$2:$D$121,$D36)</f>
        <v>139400</v>
      </c>
      <c r="I36" s="13">
        <f>SUMIFS(Data!I$2:I$121,Data!$B$2:$B$121,$B36,Data!$A$2:$A$121,$C36,Data!$D$2:$D$121,$D36)</f>
        <v>19691.666666666664</v>
      </c>
      <c r="J36" s="9">
        <f>SUMIFS(Data!J$2:J$121,Data!$B$2:$B$121,$B36,Data!$A$2:$A$121,$C36,Data!$D$2:$D$121,$D36)</f>
        <v>733</v>
      </c>
      <c r="K36" s="9">
        <f>SUMIFS(Data!Q$2:Q$121,Data!$B$2:$B$121,$B36,Data!$A$2:$A$121,$C36,Data!$D$2:$D$121,$D36)</f>
        <v>116</v>
      </c>
      <c r="L36" s="9">
        <f>SUMIFS(Data!R$2:R$121,Data!$B$2:$B$121,$B36,Data!$A$2:$A$121,$C36,Data!$D$2:$D$121,$D36)</f>
        <v>94</v>
      </c>
      <c r="M36" s="10"/>
    </row>
    <row r="37" spans="2:13" ht="15" x14ac:dyDescent="0.25">
      <c r="B37" s="2" t="s">
        <v>30</v>
      </c>
      <c r="C37" s="8" t="s">
        <v>35</v>
      </c>
      <c r="D37" s="5" t="s">
        <v>7</v>
      </c>
      <c r="E37" s="9">
        <f>SUMIFS(Data!E$2:E$121,Data!$B$2:$B$121,$B37,Data!$A$2:$A$121,$C37,Data!$D$2:$D$121,$D37)</f>
        <v>9</v>
      </c>
      <c r="F37" s="9">
        <f>SUMIFS(Data!F$2:F$121,Data!$B$2:$B$121,$B37,Data!$A$2:$A$121,$C37,Data!$D$2:$D$121,$D37)</f>
        <v>23</v>
      </c>
      <c r="G37" s="9">
        <f>SUMIFS(Data!G$2:G$121,Data!$B$2:$B$121,$B37,Data!$A$2:$A$121,$C37,Data!$D$2:$D$121,$D37)</f>
        <v>2.5555555555555554</v>
      </c>
      <c r="H37" s="13">
        <f>SUMIFS(Data!H$2:H$121,Data!$B$2:$B$121,$B37,Data!$A$2:$A$121,$C37,Data!$D$2:$D$121,$D37)</f>
        <v>78200</v>
      </c>
      <c r="I37" s="13">
        <f>SUMIFS(Data!I$2:I$121,Data!$B$2:$B$121,$B37,Data!$A$2:$A$121,$C37,Data!$D$2:$D$121,$D37)</f>
        <v>8688.8888888888887</v>
      </c>
      <c r="J37" s="9">
        <f>SUMIFS(Data!J$2:J$121,Data!$B$2:$B$121,$B37,Data!$A$2:$A$121,$C37,Data!$D$2:$D$121,$D37)</f>
        <v>334</v>
      </c>
      <c r="K37" s="9">
        <f>SUMIFS(Data!Q$2:Q$121,Data!$B$2:$B$121,$B37,Data!$A$2:$A$121,$C37,Data!$D$2:$D$121,$D37)</f>
        <v>68</v>
      </c>
      <c r="L37" s="9">
        <f>SUMIFS(Data!R$2:R$121,Data!$B$2:$B$121,$B37,Data!$A$2:$A$121,$C37,Data!$D$2:$D$121,$D37)</f>
        <v>41</v>
      </c>
      <c r="M37" s="10"/>
    </row>
    <row r="38" spans="2:13" ht="15" x14ac:dyDescent="0.25">
      <c r="B38" s="2" t="s">
        <v>30</v>
      </c>
      <c r="C38" s="8" t="s">
        <v>36</v>
      </c>
      <c r="D38" s="5" t="s">
        <v>7</v>
      </c>
      <c r="E38" s="9">
        <f>SUMIFS(Data!E$2:E$121,Data!$B$2:$B$121,$B38,Data!$A$2:$A$121,$C38,Data!$D$2:$D$121,$D38)</f>
        <v>18</v>
      </c>
      <c r="F38" s="9">
        <f>SUMIFS(Data!F$2:F$121,Data!$B$2:$B$121,$B38,Data!$A$2:$A$121,$C38,Data!$D$2:$D$121,$D38)</f>
        <v>42</v>
      </c>
      <c r="G38" s="9">
        <f>SUMIFS(Data!G$2:G$121,Data!$B$2:$B$121,$B38,Data!$A$2:$A$121,$C38,Data!$D$2:$D$121,$D38)</f>
        <v>4.666666666666667</v>
      </c>
      <c r="H38" s="13">
        <f>SUMIFS(Data!H$2:H$121,Data!$B$2:$B$121,$B38,Data!$A$2:$A$121,$C38,Data!$D$2:$D$121,$D38)</f>
        <v>142800</v>
      </c>
      <c r="I38" s="13">
        <f>SUMIFS(Data!I$2:I$121,Data!$B$2:$B$121,$B38,Data!$A$2:$A$121,$C38,Data!$D$2:$D$121,$D38)</f>
        <v>15866.666666666668</v>
      </c>
      <c r="J38" s="9">
        <f>SUMIFS(Data!J$2:J$121,Data!$B$2:$B$121,$B38,Data!$A$2:$A$121,$C38,Data!$D$2:$D$121,$D38)</f>
        <v>698</v>
      </c>
      <c r="K38" s="9">
        <f>SUMIFS(Data!Q$2:Q$121,Data!$B$2:$B$121,$B38,Data!$A$2:$A$121,$C38,Data!$D$2:$D$121,$D38)</f>
        <v>122</v>
      </c>
      <c r="L38" s="9">
        <f>SUMIFS(Data!R$2:R$121,Data!$B$2:$B$121,$B38,Data!$A$2:$A$121,$C38,Data!$D$2:$D$121,$D38)</f>
        <v>99</v>
      </c>
      <c r="M38" s="10"/>
    </row>
    <row r="39" spans="2:13" ht="15" x14ac:dyDescent="0.25">
      <c r="B39" s="2" t="s">
        <v>30</v>
      </c>
      <c r="C39" s="8" t="s">
        <v>37</v>
      </c>
      <c r="D39" s="5" t="s">
        <v>7</v>
      </c>
      <c r="E39" s="9">
        <f>SUMIFS(Data!E$2:E$121,Data!$B$2:$B$121,$B39,Data!$A$2:$A$121,$C39,Data!$D$2:$D$121,$D39)</f>
        <v>14</v>
      </c>
      <c r="F39" s="9">
        <f>SUMIFS(Data!F$2:F$121,Data!$B$2:$B$121,$B39,Data!$A$2:$A$121,$C39,Data!$D$2:$D$121,$D39)</f>
        <v>40</v>
      </c>
      <c r="G39" s="9">
        <f>SUMIFS(Data!G$2:G$121,Data!$B$2:$B$121,$B39,Data!$A$2:$A$121,$C39,Data!$D$2:$D$121,$D39)</f>
        <v>5.7916666666666661</v>
      </c>
      <c r="H39" s="13">
        <f>SUMIFS(Data!H$2:H$121,Data!$B$2:$B$121,$B39,Data!$A$2:$A$121,$C39,Data!$D$2:$D$121,$D39)</f>
        <v>136000</v>
      </c>
      <c r="I39" s="13">
        <f>SUMIFS(Data!I$2:I$121,Data!$B$2:$B$121,$B39,Data!$A$2:$A$121,$C39,Data!$D$2:$D$121,$D39)</f>
        <v>19691.666666666664</v>
      </c>
      <c r="J39" s="9">
        <f>SUMIFS(Data!J$2:J$121,Data!$B$2:$B$121,$B39,Data!$A$2:$A$121,$C39,Data!$D$2:$D$121,$D39)</f>
        <v>618</v>
      </c>
      <c r="K39" s="9">
        <f>SUMIFS(Data!Q$2:Q$121,Data!$B$2:$B$121,$B39,Data!$A$2:$A$121,$C39,Data!$D$2:$D$121,$D39)</f>
        <v>124</v>
      </c>
      <c r="L39" s="9">
        <f>SUMIFS(Data!R$2:R$121,Data!$B$2:$B$121,$B39,Data!$A$2:$A$121,$C39,Data!$D$2:$D$121,$D39)</f>
        <v>95</v>
      </c>
      <c r="M39" s="10"/>
    </row>
    <row r="40" spans="2:13" ht="15" x14ac:dyDescent="0.25">
      <c r="B40" s="2" t="s">
        <v>30</v>
      </c>
      <c r="C40" s="8" t="s">
        <v>38</v>
      </c>
      <c r="D40" s="5" t="s">
        <v>7</v>
      </c>
      <c r="E40" s="9">
        <f>SUMIFS(Data!E$2:E$121,Data!$B$2:$B$121,$B40,Data!$A$2:$A$121,$C40,Data!$D$2:$D$121,$D40)</f>
        <v>9</v>
      </c>
      <c r="F40" s="9">
        <f>SUMIFS(Data!F$2:F$121,Data!$B$2:$B$121,$B40,Data!$A$2:$A$121,$C40,Data!$D$2:$D$121,$D40)</f>
        <v>19</v>
      </c>
      <c r="G40" s="9">
        <f>SUMIFS(Data!G$2:G$121,Data!$B$2:$B$121,$B40,Data!$A$2:$A$121,$C40,Data!$D$2:$D$121,$D40)</f>
        <v>2.1111111111111112</v>
      </c>
      <c r="H40" s="13">
        <f>SUMIFS(Data!H$2:H$121,Data!$B$2:$B$121,$B40,Data!$A$2:$A$121,$C40,Data!$D$2:$D$121,$D40)</f>
        <v>64600</v>
      </c>
      <c r="I40" s="13">
        <f>SUMIFS(Data!I$2:I$121,Data!$B$2:$B$121,$B40,Data!$A$2:$A$121,$C40,Data!$D$2:$D$121,$D40)</f>
        <v>7177.7777777777774</v>
      </c>
      <c r="J40" s="9">
        <f>SUMIFS(Data!J$2:J$121,Data!$B$2:$B$121,$B40,Data!$A$2:$A$121,$C40,Data!$D$2:$D$121,$D40)</f>
        <v>317</v>
      </c>
      <c r="K40" s="9">
        <f>SUMIFS(Data!Q$2:Q$121,Data!$B$2:$B$121,$B40,Data!$A$2:$A$121,$C40,Data!$D$2:$D$121,$D40)</f>
        <v>57</v>
      </c>
      <c r="L40" s="9">
        <f>SUMIFS(Data!R$2:R$121,Data!$B$2:$B$121,$B40,Data!$A$2:$A$121,$C40,Data!$D$2:$D$121,$D40)</f>
        <v>51</v>
      </c>
      <c r="M40" s="10"/>
    </row>
    <row r="41" spans="2:13" ht="15" x14ac:dyDescent="0.25">
      <c r="B41" s="2" t="s">
        <v>30</v>
      </c>
      <c r="C41" s="8" t="s">
        <v>39</v>
      </c>
      <c r="D41" s="5" t="s">
        <v>7</v>
      </c>
      <c r="E41" s="9">
        <f>SUMIFS(Data!E$2:E$121,Data!$B$2:$B$121,$B41,Data!$A$2:$A$121,$C41,Data!$D$2:$D$121,$D41)</f>
        <v>14</v>
      </c>
      <c r="F41" s="9">
        <f>SUMIFS(Data!F$2:F$121,Data!$B$2:$B$121,$B41,Data!$A$2:$A$121,$C41,Data!$D$2:$D$121,$D41)</f>
        <v>40</v>
      </c>
      <c r="G41" s="9">
        <f>SUMIFS(Data!G$2:G$121,Data!$B$2:$B$121,$B41,Data!$A$2:$A$121,$C41,Data!$D$2:$D$121,$D41)</f>
        <v>5.75</v>
      </c>
      <c r="H41" s="13">
        <f>SUMIFS(Data!H$2:H$121,Data!$B$2:$B$121,$B41,Data!$A$2:$A$121,$C41,Data!$D$2:$D$121,$D41)</f>
        <v>136000</v>
      </c>
      <c r="I41" s="13">
        <f>SUMIFS(Data!I$2:I$121,Data!$B$2:$B$121,$B41,Data!$A$2:$A$121,$C41,Data!$D$2:$D$121,$D41)</f>
        <v>19550</v>
      </c>
      <c r="J41" s="9">
        <f>SUMIFS(Data!J$2:J$121,Data!$B$2:$B$121,$B41,Data!$A$2:$A$121,$C41,Data!$D$2:$D$121,$D41)</f>
        <v>736</v>
      </c>
      <c r="K41" s="9">
        <f>SUMIFS(Data!Q$2:Q$121,Data!$B$2:$B$121,$B41,Data!$A$2:$A$121,$C41,Data!$D$2:$D$121,$D41)</f>
        <v>118</v>
      </c>
      <c r="L41" s="9">
        <f>SUMIFS(Data!R$2:R$121,Data!$B$2:$B$121,$B41,Data!$A$2:$A$121,$C41,Data!$D$2:$D$121,$D41)</f>
        <v>94</v>
      </c>
      <c r="M41" s="10"/>
    </row>
    <row r="42" spans="2:13" ht="15" x14ac:dyDescent="0.25">
      <c r="B42" s="2" t="s">
        <v>29</v>
      </c>
      <c r="C42" s="8" t="s">
        <v>28</v>
      </c>
      <c r="D42" s="5" t="s">
        <v>8</v>
      </c>
      <c r="E42" s="9">
        <f>SUMIFS(Data!E$2:E$121,Data!$B$2:$B$121,$B42,Data!$A$2:$A$121,$C42,Data!$D$2:$D$121,$D42)</f>
        <v>16</v>
      </c>
      <c r="F42" s="9">
        <f>SUMIFS(Data!F$2:F$121,Data!$B$2:$B$121,$B42,Data!$A$2:$A$121,$C42,Data!$D$2:$D$121,$D42)</f>
        <v>36</v>
      </c>
      <c r="G42" s="9">
        <f>SUMIFS(Data!G$2:G$121,Data!$B$2:$B$121,$B42,Data!$A$2:$A$121,$C42,Data!$D$2:$D$121,$D42)</f>
        <v>4.6349206349206344</v>
      </c>
      <c r="H42" s="13">
        <f>SUMIFS(Data!H$2:H$121,Data!$B$2:$B$121,$B42,Data!$A$2:$A$121,$C42,Data!$D$2:$D$121,$D42)</f>
        <v>122400</v>
      </c>
      <c r="I42" s="13">
        <f>SUMIFS(Data!I$2:I$121,Data!$B$2:$B$121,$B42,Data!$A$2:$A$121,$C42,Data!$D$2:$D$121,$D42)</f>
        <v>15758.730158730159</v>
      </c>
      <c r="J42" s="9">
        <f>SUMIFS(Data!J$2:J$121,Data!$B$2:$B$121,$B42,Data!$A$2:$A$121,$C42,Data!$D$2:$D$121,$D42)</f>
        <v>704</v>
      </c>
      <c r="K42" s="9">
        <f>SUMIFS(Data!Q$2:Q$121,Data!$B$2:$B$121,$B42,Data!$A$2:$A$121,$C42,Data!$D$2:$D$121,$D42)</f>
        <v>129</v>
      </c>
      <c r="L42" s="9">
        <f>SUMIFS(Data!R$2:R$121,Data!$B$2:$B$121,$B42,Data!$A$2:$A$121,$C42,Data!$D$2:$D$121,$D42)</f>
        <v>89</v>
      </c>
      <c r="M42" s="10"/>
    </row>
    <row r="43" spans="2:13" ht="15" x14ac:dyDescent="0.25">
      <c r="B43" s="2" t="s">
        <v>29</v>
      </c>
      <c r="C43" s="8" t="s">
        <v>31</v>
      </c>
      <c r="D43" s="5" t="s">
        <v>8</v>
      </c>
      <c r="E43" s="9">
        <f>SUMIFS(Data!E$2:E$121,Data!$B$2:$B$121,$B43,Data!$A$2:$A$121,$C43,Data!$D$2:$D$121,$D43)</f>
        <v>7</v>
      </c>
      <c r="F43" s="9">
        <f>SUMIFS(Data!F$2:F$121,Data!$B$2:$B$121,$B43,Data!$A$2:$A$121,$C43,Data!$D$2:$D$121,$D43)</f>
        <v>23</v>
      </c>
      <c r="G43" s="9">
        <f>SUMIFS(Data!G$2:G$121,Data!$B$2:$B$121,$B43,Data!$A$2:$A$121,$C43,Data!$D$2:$D$121,$D43)</f>
        <v>3.2857142857142856</v>
      </c>
      <c r="H43" s="13">
        <f>SUMIFS(Data!H$2:H$121,Data!$B$2:$B$121,$B43,Data!$A$2:$A$121,$C43,Data!$D$2:$D$121,$D43)</f>
        <v>78200</v>
      </c>
      <c r="I43" s="13">
        <f>SUMIFS(Data!I$2:I$121,Data!$B$2:$B$121,$B43,Data!$A$2:$A$121,$C43,Data!$D$2:$D$121,$D43)</f>
        <v>11171.428571428571</v>
      </c>
      <c r="J43" s="9">
        <f>SUMIFS(Data!J$2:J$121,Data!$B$2:$B$121,$B43,Data!$A$2:$A$121,$C43,Data!$D$2:$D$121,$D43)</f>
        <v>369</v>
      </c>
      <c r="K43" s="9">
        <f>SUMIFS(Data!Q$2:Q$121,Data!$B$2:$B$121,$B43,Data!$A$2:$A$121,$C43,Data!$D$2:$D$121,$D43)</f>
        <v>41</v>
      </c>
      <c r="L43" s="9">
        <f>SUMIFS(Data!R$2:R$121,Data!$B$2:$B$121,$B43,Data!$A$2:$A$121,$C43,Data!$D$2:$D$121,$D43)</f>
        <v>44</v>
      </c>
      <c r="M43" s="10"/>
    </row>
    <row r="44" spans="2:13" ht="15" x14ac:dyDescent="0.25">
      <c r="B44" s="2" t="s">
        <v>29</v>
      </c>
      <c r="C44" s="8" t="s">
        <v>32</v>
      </c>
      <c r="D44" s="5" t="s">
        <v>8</v>
      </c>
      <c r="E44" s="9">
        <f>SUMIFS(Data!E$2:E$121,Data!$B$2:$B$121,$B44,Data!$A$2:$A$121,$C44,Data!$D$2:$D$121,$D44)</f>
        <v>16</v>
      </c>
      <c r="F44" s="9">
        <f>SUMIFS(Data!F$2:F$121,Data!$B$2:$B$121,$B44,Data!$A$2:$A$121,$C44,Data!$D$2:$D$121,$D44)</f>
        <v>37</v>
      </c>
      <c r="G44" s="9">
        <f>SUMIFS(Data!G$2:G$121,Data!$B$2:$B$121,$B44,Data!$A$2:$A$121,$C44,Data!$D$2:$D$121,$D44)</f>
        <v>4.587301587301587</v>
      </c>
      <c r="H44" s="13">
        <f>SUMIFS(Data!H$2:H$121,Data!$B$2:$B$121,$B44,Data!$A$2:$A$121,$C44,Data!$D$2:$D$121,$D44)</f>
        <v>125800</v>
      </c>
      <c r="I44" s="13">
        <f>SUMIFS(Data!I$2:I$121,Data!$B$2:$B$121,$B44,Data!$A$2:$A$121,$C44,Data!$D$2:$D$121,$D44)</f>
        <v>15596.825396825396</v>
      </c>
      <c r="J44" s="9">
        <f>SUMIFS(Data!J$2:J$121,Data!$B$2:$B$121,$B44,Data!$A$2:$A$121,$C44,Data!$D$2:$D$121,$D44)</f>
        <v>697</v>
      </c>
      <c r="K44" s="9">
        <f>SUMIFS(Data!Q$2:Q$121,Data!$B$2:$B$121,$B44,Data!$A$2:$A$121,$C44,Data!$D$2:$D$121,$D44)</f>
        <v>108</v>
      </c>
      <c r="L44" s="9">
        <f>SUMIFS(Data!R$2:R$121,Data!$B$2:$B$121,$B44,Data!$A$2:$A$121,$C44,Data!$D$2:$D$121,$D44)</f>
        <v>90</v>
      </c>
      <c r="M44" s="10"/>
    </row>
    <row r="45" spans="2:13" ht="15" x14ac:dyDescent="0.25">
      <c r="B45" s="2" t="s">
        <v>29</v>
      </c>
      <c r="C45" s="8" t="s">
        <v>33</v>
      </c>
      <c r="D45" s="5" t="s">
        <v>8</v>
      </c>
      <c r="E45" s="9">
        <f>SUMIFS(Data!E$2:E$121,Data!$B$2:$B$121,$B45,Data!$A$2:$A$121,$C45,Data!$D$2:$D$121,$D45)</f>
        <v>17</v>
      </c>
      <c r="F45" s="9">
        <f>SUMIFS(Data!F$2:F$121,Data!$B$2:$B$121,$B45,Data!$A$2:$A$121,$C45,Data!$D$2:$D$121,$D45)</f>
        <v>39</v>
      </c>
      <c r="G45" s="9">
        <f>SUMIFS(Data!G$2:G$121,Data!$B$2:$B$121,$B45,Data!$A$2:$A$121,$C45,Data!$D$2:$D$121,$D45)</f>
        <v>4.5416666666666661</v>
      </c>
      <c r="H45" s="13">
        <f>SUMIFS(Data!H$2:H$121,Data!$B$2:$B$121,$B45,Data!$A$2:$A$121,$C45,Data!$D$2:$D$121,$D45)</f>
        <v>132600</v>
      </c>
      <c r="I45" s="13">
        <f>SUMIFS(Data!I$2:I$121,Data!$B$2:$B$121,$B45,Data!$A$2:$A$121,$C45,Data!$D$2:$D$121,$D45)</f>
        <v>15441.666666666666</v>
      </c>
      <c r="J45" s="9">
        <f>SUMIFS(Data!J$2:J$121,Data!$B$2:$B$121,$B45,Data!$A$2:$A$121,$C45,Data!$D$2:$D$121,$D45)</f>
        <v>670</v>
      </c>
      <c r="K45" s="9">
        <f>SUMIFS(Data!Q$2:Q$121,Data!$B$2:$B$121,$B45,Data!$A$2:$A$121,$C45,Data!$D$2:$D$121,$D45)</f>
        <v>127</v>
      </c>
      <c r="L45" s="9">
        <f>SUMIFS(Data!R$2:R$121,Data!$B$2:$B$121,$B45,Data!$A$2:$A$121,$C45,Data!$D$2:$D$121,$D45)</f>
        <v>99</v>
      </c>
      <c r="M45" s="10"/>
    </row>
    <row r="46" spans="2:13" ht="15" x14ac:dyDescent="0.25">
      <c r="B46" s="2" t="s">
        <v>29</v>
      </c>
      <c r="C46" s="8" t="s">
        <v>34</v>
      </c>
      <c r="D46" s="5" t="s">
        <v>8</v>
      </c>
      <c r="E46" s="9">
        <f>SUMIFS(Data!E$2:E$121,Data!$B$2:$B$121,$B46,Data!$A$2:$A$121,$C46,Data!$D$2:$D$121,$D46)</f>
        <v>6</v>
      </c>
      <c r="F46" s="9">
        <f>SUMIFS(Data!F$2:F$121,Data!$B$2:$B$121,$B46,Data!$A$2:$A$121,$C46,Data!$D$2:$D$121,$D46)</f>
        <v>23</v>
      </c>
      <c r="G46" s="9">
        <f>SUMIFS(Data!G$2:G$121,Data!$B$2:$B$121,$B46,Data!$A$2:$A$121,$C46,Data!$D$2:$D$121,$D46)</f>
        <v>3.8333333333333335</v>
      </c>
      <c r="H46" s="13">
        <f>SUMIFS(Data!H$2:H$121,Data!$B$2:$B$121,$B46,Data!$A$2:$A$121,$C46,Data!$D$2:$D$121,$D46)</f>
        <v>78200</v>
      </c>
      <c r="I46" s="13">
        <f>SUMIFS(Data!I$2:I$121,Data!$B$2:$B$121,$B46,Data!$A$2:$A$121,$C46,Data!$D$2:$D$121,$D46)</f>
        <v>13033.333333333334</v>
      </c>
      <c r="J46" s="9">
        <f>SUMIFS(Data!J$2:J$121,Data!$B$2:$B$121,$B46,Data!$A$2:$A$121,$C46,Data!$D$2:$D$121,$D46)</f>
        <v>371</v>
      </c>
      <c r="K46" s="9">
        <f>SUMIFS(Data!Q$2:Q$121,Data!$B$2:$B$121,$B46,Data!$A$2:$A$121,$C46,Data!$D$2:$D$121,$D46)</f>
        <v>59</v>
      </c>
      <c r="L46" s="9">
        <f>SUMIFS(Data!R$2:R$121,Data!$B$2:$B$121,$B46,Data!$A$2:$A$121,$C46,Data!$D$2:$D$121,$D46)</f>
        <v>50</v>
      </c>
      <c r="M46" s="10"/>
    </row>
    <row r="47" spans="2:13" ht="15" x14ac:dyDescent="0.25">
      <c r="B47" s="2" t="s">
        <v>29</v>
      </c>
      <c r="C47" s="8" t="s">
        <v>35</v>
      </c>
      <c r="D47" s="5" t="s">
        <v>8</v>
      </c>
      <c r="E47" s="9">
        <f>SUMIFS(Data!E$2:E$121,Data!$B$2:$B$121,$B47,Data!$A$2:$A$121,$C47,Data!$D$2:$D$121,$D47)</f>
        <v>12</v>
      </c>
      <c r="F47" s="9">
        <f>SUMIFS(Data!F$2:F$121,Data!$B$2:$B$121,$B47,Data!$A$2:$A$121,$C47,Data!$D$2:$D$121,$D47)</f>
        <v>39</v>
      </c>
      <c r="G47" s="9">
        <f>SUMIFS(Data!G$2:G$121,Data!$B$2:$B$121,$B47,Data!$A$2:$A$121,$C47,Data!$D$2:$D$121,$D47)</f>
        <v>6.5</v>
      </c>
      <c r="H47" s="13">
        <f>SUMIFS(Data!H$2:H$121,Data!$B$2:$B$121,$B47,Data!$A$2:$A$121,$C47,Data!$D$2:$D$121,$D47)</f>
        <v>132600</v>
      </c>
      <c r="I47" s="13">
        <f>SUMIFS(Data!I$2:I$121,Data!$B$2:$B$121,$B47,Data!$A$2:$A$121,$C47,Data!$D$2:$D$121,$D47)</f>
        <v>22100</v>
      </c>
      <c r="J47" s="9">
        <f>SUMIFS(Data!J$2:J$121,Data!$B$2:$B$121,$B47,Data!$A$2:$A$121,$C47,Data!$D$2:$D$121,$D47)</f>
        <v>623</v>
      </c>
      <c r="K47" s="9">
        <f>SUMIFS(Data!Q$2:Q$121,Data!$B$2:$B$121,$B47,Data!$A$2:$A$121,$C47,Data!$D$2:$D$121,$D47)</f>
        <v>131</v>
      </c>
      <c r="L47" s="9">
        <f>SUMIFS(Data!R$2:R$121,Data!$B$2:$B$121,$B47,Data!$A$2:$A$121,$C47,Data!$D$2:$D$121,$D47)</f>
        <v>95</v>
      </c>
      <c r="M47" s="10"/>
    </row>
    <row r="48" spans="2:13" ht="15" x14ac:dyDescent="0.25">
      <c r="B48" s="2" t="s">
        <v>29</v>
      </c>
      <c r="C48" s="8" t="s">
        <v>36</v>
      </c>
      <c r="D48" s="5" t="s">
        <v>8</v>
      </c>
      <c r="E48" s="9">
        <f>SUMIFS(Data!E$2:E$121,Data!$B$2:$B$121,$B48,Data!$A$2:$A$121,$C48,Data!$D$2:$D$121,$D48)</f>
        <v>17</v>
      </c>
      <c r="F48" s="9">
        <f>SUMIFS(Data!F$2:F$121,Data!$B$2:$B$121,$B48,Data!$A$2:$A$121,$C48,Data!$D$2:$D$121,$D48)</f>
        <v>37</v>
      </c>
      <c r="G48" s="9">
        <f>SUMIFS(Data!G$2:G$121,Data!$B$2:$B$121,$B48,Data!$A$2:$A$121,$C48,Data!$D$2:$D$121,$D48)</f>
        <v>4.3333333333333339</v>
      </c>
      <c r="H48" s="13">
        <f>SUMIFS(Data!H$2:H$121,Data!$B$2:$B$121,$B48,Data!$A$2:$A$121,$C48,Data!$D$2:$D$121,$D48)</f>
        <v>125800</v>
      </c>
      <c r="I48" s="13">
        <f>SUMIFS(Data!I$2:I$121,Data!$B$2:$B$121,$B48,Data!$A$2:$A$121,$C48,Data!$D$2:$D$121,$D48)</f>
        <v>14733.333333333332</v>
      </c>
      <c r="J48" s="9">
        <f>SUMIFS(Data!J$2:J$121,Data!$B$2:$B$121,$B48,Data!$A$2:$A$121,$C48,Data!$D$2:$D$121,$D48)</f>
        <v>691</v>
      </c>
      <c r="K48" s="9">
        <f>SUMIFS(Data!Q$2:Q$121,Data!$B$2:$B$121,$B48,Data!$A$2:$A$121,$C48,Data!$D$2:$D$121,$D48)</f>
        <v>119</v>
      </c>
      <c r="L48" s="9">
        <f>SUMIFS(Data!R$2:R$121,Data!$B$2:$B$121,$B48,Data!$A$2:$A$121,$C48,Data!$D$2:$D$121,$D48)</f>
        <v>91</v>
      </c>
      <c r="M48" s="10"/>
    </row>
    <row r="49" spans="2:13" ht="15" x14ac:dyDescent="0.25">
      <c r="B49" s="2" t="s">
        <v>29</v>
      </c>
      <c r="C49" s="8" t="s">
        <v>37</v>
      </c>
      <c r="D49" s="5" t="s">
        <v>8</v>
      </c>
      <c r="E49" s="9">
        <f>SUMIFS(Data!E$2:E$121,Data!$B$2:$B$121,$B49,Data!$A$2:$A$121,$C49,Data!$D$2:$D$121,$D49)</f>
        <v>7</v>
      </c>
      <c r="F49" s="9">
        <f>SUMIFS(Data!F$2:F$121,Data!$B$2:$B$121,$B49,Data!$A$2:$A$121,$C49,Data!$D$2:$D$121,$D49)</f>
        <v>17</v>
      </c>
      <c r="G49" s="9">
        <f>SUMIFS(Data!G$2:G$121,Data!$B$2:$B$121,$B49,Data!$A$2:$A$121,$C49,Data!$D$2:$D$121,$D49)</f>
        <v>2.4285714285714284</v>
      </c>
      <c r="H49" s="13">
        <f>SUMIFS(Data!H$2:H$121,Data!$B$2:$B$121,$B49,Data!$A$2:$A$121,$C49,Data!$D$2:$D$121,$D49)</f>
        <v>57800</v>
      </c>
      <c r="I49" s="13">
        <f>SUMIFS(Data!I$2:I$121,Data!$B$2:$B$121,$B49,Data!$A$2:$A$121,$C49,Data!$D$2:$D$121,$D49)</f>
        <v>8257.1428571428569</v>
      </c>
      <c r="J49" s="9">
        <f>SUMIFS(Data!J$2:J$121,Data!$B$2:$B$121,$B49,Data!$A$2:$A$121,$C49,Data!$D$2:$D$121,$D49)</f>
        <v>334</v>
      </c>
      <c r="K49" s="9">
        <f>SUMIFS(Data!Q$2:Q$121,Data!$B$2:$B$121,$B49,Data!$A$2:$A$121,$C49,Data!$D$2:$D$121,$D49)</f>
        <v>40</v>
      </c>
      <c r="L49" s="9">
        <f>SUMIFS(Data!R$2:R$121,Data!$B$2:$B$121,$B49,Data!$A$2:$A$121,$C49,Data!$D$2:$D$121,$D49)</f>
        <v>41</v>
      </c>
      <c r="M49" s="10"/>
    </row>
    <row r="50" spans="2:13" ht="15" x14ac:dyDescent="0.25">
      <c r="B50" s="2" t="s">
        <v>29</v>
      </c>
      <c r="C50" s="8" t="s">
        <v>38</v>
      </c>
      <c r="D50" s="5" t="s">
        <v>8</v>
      </c>
      <c r="E50" s="9">
        <f>SUMIFS(Data!E$2:E$121,Data!$B$2:$B$121,$B50,Data!$A$2:$A$121,$C50,Data!$D$2:$D$121,$D50)</f>
        <v>13</v>
      </c>
      <c r="F50" s="9">
        <f>SUMIFS(Data!F$2:F$121,Data!$B$2:$B$121,$B50,Data!$A$2:$A$121,$C50,Data!$D$2:$D$121,$D50)</f>
        <v>33</v>
      </c>
      <c r="G50" s="9">
        <f>SUMIFS(Data!G$2:G$121,Data!$B$2:$B$121,$B50,Data!$A$2:$A$121,$C50,Data!$D$2:$D$121,$D50)</f>
        <v>5.0952380952380949</v>
      </c>
      <c r="H50" s="13">
        <f>SUMIFS(Data!H$2:H$121,Data!$B$2:$B$121,$B50,Data!$A$2:$A$121,$C50,Data!$D$2:$D$121,$D50)</f>
        <v>112200</v>
      </c>
      <c r="I50" s="13">
        <f>SUMIFS(Data!I$2:I$121,Data!$B$2:$B$121,$B50,Data!$A$2:$A$121,$C50,Data!$D$2:$D$121,$D50)</f>
        <v>17323.809523809523</v>
      </c>
      <c r="J50" s="9">
        <f>SUMIFS(Data!J$2:J$121,Data!$B$2:$B$121,$B50,Data!$A$2:$A$121,$C50,Data!$D$2:$D$121,$D50)</f>
        <v>688</v>
      </c>
      <c r="K50" s="9">
        <f>SUMIFS(Data!Q$2:Q$121,Data!$B$2:$B$121,$B50,Data!$A$2:$A$121,$C50,Data!$D$2:$D$121,$D50)</f>
        <v>130</v>
      </c>
      <c r="L50" s="9">
        <f>SUMIFS(Data!R$2:R$121,Data!$B$2:$B$121,$B50,Data!$A$2:$A$121,$C50,Data!$D$2:$D$121,$D50)</f>
        <v>94</v>
      </c>
      <c r="M50" s="10"/>
    </row>
    <row r="51" spans="2:13" ht="15" x14ac:dyDescent="0.25">
      <c r="B51" s="2" t="s">
        <v>29</v>
      </c>
      <c r="C51" s="8" t="s">
        <v>39</v>
      </c>
      <c r="D51" s="5" t="s">
        <v>8</v>
      </c>
      <c r="E51" s="9">
        <f>SUMIFS(Data!E$2:E$121,Data!$B$2:$B$121,$B51,Data!$A$2:$A$121,$C51,Data!$D$2:$D$121,$D51)</f>
        <v>16</v>
      </c>
      <c r="F51" s="9">
        <f>SUMIFS(Data!F$2:F$121,Data!$B$2:$B$121,$B51,Data!$A$2:$A$121,$C51,Data!$D$2:$D$121,$D51)</f>
        <v>45</v>
      </c>
      <c r="G51" s="9">
        <f>SUMIFS(Data!G$2:G$121,Data!$B$2:$B$121,$B51,Data!$A$2:$A$121,$C51,Data!$D$2:$D$121,$D51)</f>
        <v>5.625</v>
      </c>
      <c r="H51" s="13">
        <f>SUMIFS(Data!H$2:H$121,Data!$B$2:$B$121,$B51,Data!$A$2:$A$121,$C51,Data!$D$2:$D$121,$D51)</f>
        <v>153000</v>
      </c>
      <c r="I51" s="13">
        <f>SUMIFS(Data!I$2:I$121,Data!$B$2:$B$121,$B51,Data!$A$2:$A$121,$C51,Data!$D$2:$D$121,$D51)</f>
        <v>19125</v>
      </c>
      <c r="J51" s="9">
        <f>SUMIFS(Data!J$2:J$121,Data!$B$2:$B$121,$B51,Data!$A$2:$A$121,$C51,Data!$D$2:$D$121,$D51)</f>
        <v>629</v>
      </c>
      <c r="K51" s="9">
        <f>SUMIFS(Data!Q$2:Q$121,Data!$B$2:$B$121,$B51,Data!$A$2:$A$121,$C51,Data!$D$2:$D$121,$D51)</f>
        <v>104</v>
      </c>
      <c r="L51" s="9">
        <f>SUMIFS(Data!R$2:R$121,Data!$B$2:$B$121,$B51,Data!$A$2:$A$121,$C51,Data!$D$2:$D$121,$D51)</f>
        <v>108</v>
      </c>
      <c r="M51" s="10"/>
    </row>
    <row r="52" spans="2:13" ht="15" x14ac:dyDescent="0.25">
      <c r="B52" s="2" t="s">
        <v>30</v>
      </c>
      <c r="C52" s="8" t="s">
        <v>28</v>
      </c>
      <c r="D52" s="5" t="s">
        <v>8</v>
      </c>
      <c r="E52" s="9">
        <f>SUMIFS(Data!E$2:E$121,Data!$B$2:$B$121,$B52,Data!$A$2:$A$121,$C52,Data!$D$2:$D$121,$D52)</f>
        <v>6</v>
      </c>
      <c r="F52" s="9">
        <f>SUMIFS(Data!F$2:F$121,Data!$B$2:$B$121,$B52,Data!$A$2:$A$121,$C52,Data!$D$2:$D$121,$D52)</f>
        <v>45</v>
      </c>
      <c r="G52" s="9">
        <f>SUMIFS(Data!G$2:G$121,Data!$B$2:$B$121,$B52,Data!$A$2:$A$121,$C52,Data!$D$2:$D$121,$D52)</f>
        <v>7.5</v>
      </c>
      <c r="H52" s="13">
        <f>SUMIFS(Data!H$2:H$121,Data!$B$2:$B$121,$B52,Data!$A$2:$A$121,$C52,Data!$D$2:$D$121,$D52)</f>
        <v>90000</v>
      </c>
      <c r="I52" s="13">
        <f>SUMIFS(Data!I$2:I$121,Data!$B$2:$B$121,$B52,Data!$A$2:$A$121,$C52,Data!$D$2:$D$121,$D52)</f>
        <v>15000</v>
      </c>
      <c r="J52" s="9">
        <f>SUMIFS(Data!J$2:J$121,Data!$B$2:$B$121,$B52,Data!$A$2:$A$121,$C52,Data!$D$2:$D$121,$D52)</f>
        <v>400</v>
      </c>
      <c r="K52" s="9">
        <f>SUMIFS(Data!Q$2:Q$121,Data!$B$2:$B$121,$B52,Data!$A$2:$A$121,$C52,Data!$D$2:$D$121,$D52)</f>
        <v>65</v>
      </c>
      <c r="L52" s="9">
        <f>SUMIFS(Data!R$2:R$121,Data!$B$2:$B$121,$B52,Data!$A$2:$A$121,$C52,Data!$D$2:$D$121,$D52)</f>
        <v>60</v>
      </c>
      <c r="M52" s="10"/>
    </row>
    <row r="53" spans="2:13" ht="15" x14ac:dyDescent="0.25">
      <c r="B53" s="2" t="s">
        <v>30</v>
      </c>
      <c r="C53" s="8" t="s">
        <v>31</v>
      </c>
      <c r="D53" s="5" t="s">
        <v>8</v>
      </c>
      <c r="E53" s="9">
        <f>SUMIFS(Data!E$2:E$121,Data!$B$2:$B$121,$B53,Data!$A$2:$A$121,$C53,Data!$D$2:$D$121,$D53)</f>
        <v>0</v>
      </c>
      <c r="F53" s="9">
        <f>SUMIFS(Data!F$2:F$121,Data!$B$2:$B$121,$B53,Data!$A$2:$A$121,$C53,Data!$D$2:$D$121,$D53)</f>
        <v>0</v>
      </c>
      <c r="G53" s="9">
        <f>SUMIFS(Data!G$2:G$121,Data!$B$2:$B$121,$B53,Data!$A$2:$A$121,$C53,Data!$D$2:$D$121,$D53)</f>
        <v>0</v>
      </c>
      <c r="H53" s="13">
        <f>SUMIFS(Data!H$2:H$121,Data!$B$2:$B$121,$B53,Data!$A$2:$A$121,$C53,Data!$D$2:$D$121,$D53)</f>
        <v>0</v>
      </c>
      <c r="I53" s="13">
        <f>SUMIFS(Data!I$2:I$121,Data!$B$2:$B$121,$B53,Data!$A$2:$A$121,$C53,Data!$D$2:$D$121,$D53)</f>
        <v>0</v>
      </c>
      <c r="J53" s="9">
        <f>SUMIFS(Data!J$2:J$121,Data!$B$2:$B$121,$B53,Data!$A$2:$A$121,$C53,Data!$D$2:$D$121,$D53)</f>
        <v>0</v>
      </c>
      <c r="K53" s="9">
        <f>SUMIFS(Data!Q$2:Q$121,Data!$B$2:$B$121,$B53,Data!$A$2:$A$121,$C53,Data!$D$2:$D$121,$D53)</f>
        <v>0</v>
      </c>
      <c r="L53" s="9">
        <f>SUMIFS(Data!R$2:R$121,Data!$B$2:$B$121,$B53,Data!$A$2:$A$121,$C53,Data!$D$2:$D$121,$D53)</f>
        <v>0</v>
      </c>
      <c r="M53" s="10"/>
    </row>
    <row r="54" spans="2:13" ht="15" x14ac:dyDescent="0.25">
      <c r="B54" s="2" t="s">
        <v>30</v>
      </c>
      <c r="C54" s="8" t="s">
        <v>32</v>
      </c>
      <c r="D54" s="5" t="s">
        <v>8</v>
      </c>
      <c r="E54" s="9">
        <f>SUMIFS(Data!E$2:E$121,Data!$B$2:$B$121,$B54,Data!$A$2:$A$121,$C54,Data!$D$2:$D$121,$D54)</f>
        <v>0</v>
      </c>
      <c r="F54" s="9">
        <f>SUMIFS(Data!F$2:F$121,Data!$B$2:$B$121,$B54,Data!$A$2:$A$121,$C54,Data!$D$2:$D$121,$D54)</f>
        <v>0</v>
      </c>
      <c r="G54" s="9">
        <f>SUMIFS(Data!G$2:G$121,Data!$B$2:$B$121,$B54,Data!$A$2:$A$121,$C54,Data!$D$2:$D$121,$D54)</f>
        <v>0</v>
      </c>
      <c r="H54" s="13">
        <f>SUMIFS(Data!H$2:H$121,Data!$B$2:$B$121,$B54,Data!$A$2:$A$121,$C54,Data!$D$2:$D$121,$D54)</f>
        <v>0</v>
      </c>
      <c r="I54" s="13">
        <f>SUMIFS(Data!I$2:I$121,Data!$B$2:$B$121,$B54,Data!$A$2:$A$121,$C54,Data!$D$2:$D$121,$D54)</f>
        <v>0</v>
      </c>
      <c r="J54" s="9">
        <f>SUMIFS(Data!J$2:J$121,Data!$B$2:$B$121,$B54,Data!$A$2:$A$121,$C54,Data!$D$2:$D$121,$D54)</f>
        <v>0</v>
      </c>
      <c r="K54" s="9">
        <f>SUMIFS(Data!Q$2:Q$121,Data!$B$2:$B$121,$B54,Data!$A$2:$A$121,$C54,Data!$D$2:$D$121,$D54)</f>
        <v>0</v>
      </c>
      <c r="L54" s="9">
        <f>SUMIFS(Data!R$2:R$121,Data!$B$2:$B$121,$B54,Data!$A$2:$A$121,$C54,Data!$D$2:$D$121,$D54)</f>
        <v>0</v>
      </c>
      <c r="M54" s="10"/>
    </row>
    <row r="55" spans="2:13" ht="15" x14ac:dyDescent="0.25">
      <c r="B55" s="2" t="s">
        <v>30</v>
      </c>
      <c r="C55" s="8" t="s">
        <v>33</v>
      </c>
      <c r="D55" s="5" t="s">
        <v>8</v>
      </c>
      <c r="E55" s="9">
        <f>SUMIFS(Data!E$2:E$121,Data!$B$2:$B$121,$B55,Data!$A$2:$A$121,$C55,Data!$D$2:$D$121,$D55)</f>
        <v>0</v>
      </c>
      <c r="F55" s="9">
        <f>SUMIFS(Data!F$2:F$121,Data!$B$2:$B$121,$B55,Data!$A$2:$A$121,$C55,Data!$D$2:$D$121,$D55)</f>
        <v>0</v>
      </c>
      <c r="G55" s="9">
        <f>SUMIFS(Data!G$2:G$121,Data!$B$2:$B$121,$B55,Data!$A$2:$A$121,$C55,Data!$D$2:$D$121,$D55)</f>
        <v>0</v>
      </c>
      <c r="H55" s="13">
        <f>SUMIFS(Data!H$2:H$121,Data!$B$2:$B$121,$B55,Data!$A$2:$A$121,$C55,Data!$D$2:$D$121,$D55)</f>
        <v>0</v>
      </c>
      <c r="I55" s="13">
        <f>SUMIFS(Data!I$2:I$121,Data!$B$2:$B$121,$B55,Data!$A$2:$A$121,$C55,Data!$D$2:$D$121,$D55)</f>
        <v>0</v>
      </c>
      <c r="J55" s="9">
        <f>SUMIFS(Data!J$2:J$121,Data!$B$2:$B$121,$B55,Data!$A$2:$A$121,$C55,Data!$D$2:$D$121,$D55)</f>
        <v>0</v>
      </c>
      <c r="K55" s="9">
        <f>SUMIFS(Data!Q$2:Q$121,Data!$B$2:$B$121,$B55,Data!$A$2:$A$121,$C55,Data!$D$2:$D$121,$D55)</f>
        <v>0</v>
      </c>
      <c r="L55" s="9">
        <f>SUMIFS(Data!R$2:R$121,Data!$B$2:$B$121,$B55,Data!$A$2:$A$121,$C55,Data!$D$2:$D$121,$D55)</f>
        <v>0</v>
      </c>
      <c r="M55" s="10"/>
    </row>
    <row r="56" spans="2:13" ht="15" x14ac:dyDescent="0.25">
      <c r="B56" s="2" t="s">
        <v>30</v>
      </c>
      <c r="C56" s="8" t="s">
        <v>34</v>
      </c>
      <c r="D56" s="5" t="s">
        <v>8</v>
      </c>
      <c r="E56" s="9">
        <f>SUMIFS(Data!E$2:E$121,Data!$B$2:$B$121,$B56,Data!$A$2:$A$121,$C56,Data!$D$2:$D$121,$D56)</f>
        <v>6</v>
      </c>
      <c r="F56" s="9">
        <f>SUMIFS(Data!F$2:F$121,Data!$B$2:$B$121,$B56,Data!$A$2:$A$121,$C56,Data!$D$2:$D$121,$D56)</f>
        <v>45</v>
      </c>
      <c r="G56" s="9">
        <f>SUMIFS(Data!G$2:G$121,Data!$B$2:$B$121,$B56,Data!$A$2:$A$121,$C56,Data!$D$2:$D$121,$D56)</f>
        <v>7.5</v>
      </c>
      <c r="H56" s="13">
        <f>SUMIFS(Data!H$2:H$121,Data!$B$2:$B$121,$B56,Data!$A$2:$A$121,$C56,Data!$D$2:$D$121,$D56)</f>
        <v>90000</v>
      </c>
      <c r="I56" s="13">
        <f>SUMIFS(Data!I$2:I$121,Data!$B$2:$B$121,$B56,Data!$A$2:$A$121,$C56,Data!$D$2:$D$121,$D56)</f>
        <v>15000</v>
      </c>
      <c r="J56" s="9">
        <f>SUMIFS(Data!J$2:J$121,Data!$B$2:$B$121,$B56,Data!$A$2:$A$121,$C56,Data!$D$2:$D$121,$D56)</f>
        <v>400</v>
      </c>
      <c r="K56" s="9">
        <f>SUMIFS(Data!Q$2:Q$121,Data!$B$2:$B$121,$B56,Data!$A$2:$A$121,$C56,Data!$D$2:$D$121,$D56)</f>
        <v>70</v>
      </c>
      <c r="L56" s="9">
        <f>SUMIFS(Data!R$2:R$121,Data!$B$2:$B$121,$B56,Data!$A$2:$A$121,$C56,Data!$D$2:$D$121,$D56)</f>
        <v>65</v>
      </c>
      <c r="M56" s="10"/>
    </row>
    <row r="57" spans="2:13" ht="15" x14ac:dyDescent="0.25">
      <c r="B57" s="2" t="s">
        <v>30</v>
      </c>
      <c r="C57" s="8" t="s">
        <v>35</v>
      </c>
      <c r="D57" s="5" t="s">
        <v>8</v>
      </c>
      <c r="E57" s="9">
        <f>SUMIFS(Data!E$2:E$121,Data!$B$2:$B$121,$B57,Data!$A$2:$A$121,$C57,Data!$D$2:$D$121,$D57)</f>
        <v>8</v>
      </c>
      <c r="F57" s="9">
        <f>SUMIFS(Data!F$2:F$121,Data!$B$2:$B$121,$B57,Data!$A$2:$A$121,$C57,Data!$D$2:$D$121,$D57)</f>
        <v>45</v>
      </c>
      <c r="G57" s="9">
        <f>SUMIFS(Data!G$2:G$121,Data!$B$2:$B$121,$B57,Data!$A$2:$A$121,$C57,Data!$D$2:$D$121,$D57)</f>
        <v>5.625</v>
      </c>
      <c r="H57" s="13">
        <f>SUMIFS(Data!H$2:H$121,Data!$B$2:$B$121,$B57,Data!$A$2:$A$121,$C57,Data!$D$2:$D$121,$D57)</f>
        <v>120000</v>
      </c>
      <c r="I57" s="13">
        <f>SUMIFS(Data!I$2:I$121,Data!$B$2:$B$121,$B57,Data!$A$2:$A$121,$C57,Data!$D$2:$D$121,$D57)</f>
        <v>15000</v>
      </c>
      <c r="J57" s="9">
        <f>SUMIFS(Data!J$2:J$121,Data!$B$2:$B$121,$B57,Data!$A$2:$A$121,$C57,Data!$D$2:$D$121,$D57)</f>
        <v>500</v>
      </c>
      <c r="K57" s="9">
        <f>SUMIFS(Data!Q$2:Q$121,Data!$B$2:$B$121,$B57,Data!$A$2:$A$121,$C57,Data!$D$2:$D$121,$D57)</f>
        <v>110</v>
      </c>
      <c r="L57" s="9">
        <f>SUMIFS(Data!R$2:R$121,Data!$B$2:$B$121,$B57,Data!$A$2:$A$121,$C57,Data!$D$2:$D$121,$D57)</f>
        <v>30</v>
      </c>
      <c r="M57" s="10"/>
    </row>
    <row r="58" spans="2:13" ht="15" x14ac:dyDescent="0.25">
      <c r="B58" s="2" t="s">
        <v>30</v>
      </c>
      <c r="C58" s="8" t="s">
        <v>36</v>
      </c>
      <c r="D58" s="5" t="s">
        <v>8</v>
      </c>
      <c r="E58" s="9">
        <f>SUMIFS(Data!E$2:E$121,Data!$B$2:$B$121,$B58,Data!$A$2:$A$121,$C58,Data!$D$2:$D$121,$D58)</f>
        <v>0</v>
      </c>
      <c r="F58" s="9">
        <f>SUMIFS(Data!F$2:F$121,Data!$B$2:$B$121,$B58,Data!$A$2:$A$121,$C58,Data!$D$2:$D$121,$D58)</f>
        <v>0</v>
      </c>
      <c r="G58" s="9">
        <f>SUMIFS(Data!G$2:G$121,Data!$B$2:$B$121,$B58,Data!$A$2:$A$121,$C58,Data!$D$2:$D$121,$D58)</f>
        <v>0</v>
      </c>
      <c r="H58" s="13">
        <f>SUMIFS(Data!H$2:H$121,Data!$B$2:$B$121,$B58,Data!$A$2:$A$121,$C58,Data!$D$2:$D$121,$D58)</f>
        <v>0</v>
      </c>
      <c r="I58" s="13">
        <f>SUMIFS(Data!I$2:I$121,Data!$B$2:$B$121,$B58,Data!$A$2:$A$121,$C58,Data!$D$2:$D$121,$D58)</f>
        <v>0</v>
      </c>
      <c r="J58" s="9">
        <f>SUMIFS(Data!J$2:J$121,Data!$B$2:$B$121,$B58,Data!$A$2:$A$121,$C58,Data!$D$2:$D$121,$D58)</f>
        <v>0</v>
      </c>
      <c r="K58" s="9">
        <f>SUMIFS(Data!Q$2:Q$121,Data!$B$2:$B$121,$B58,Data!$A$2:$A$121,$C58,Data!$D$2:$D$121,$D58)</f>
        <v>0</v>
      </c>
      <c r="L58" s="9">
        <f>SUMIFS(Data!R$2:R$121,Data!$B$2:$B$121,$B58,Data!$A$2:$A$121,$C58,Data!$D$2:$D$121,$D58)</f>
        <v>0</v>
      </c>
      <c r="M58" s="10"/>
    </row>
    <row r="59" spans="2:13" ht="15" x14ac:dyDescent="0.25">
      <c r="B59" s="2" t="s">
        <v>30</v>
      </c>
      <c r="C59" s="8" t="s">
        <v>37</v>
      </c>
      <c r="D59" s="5" t="s">
        <v>8</v>
      </c>
      <c r="E59" s="9">
        <f>SUMIFS(Data!E$2:E$121,Data!$B$2:$B$121,$B59,Data!$A$2:$A$121,$C59,Data!$D$2:$D$121,$D59)</f>
        <v>0</v>
      </c>
      <c r="F59" s="9">
        <f>SUMIFS(Data!F$2:F$121,Data!$B$2:$B$121,$B59,Data!$A$2:$A$121,$C59,Data!$D$2:$D$121,$D59)</f>
        <v>0</v>
      </c>
      <c r="G59" s="9">
        <f>SUMIFS(Data!G$2:G$121,Data!$B$2:$B$121,$B59,Data!$A$2:$A$121,$C59,Data!$D$2:$D$121,$D59)</f>
        <v>0</v>
      </c>
      <c r="H59" s="13">
        <f>SUMIFS(Data!H$2:H$121,Data!$B$2:$B$121,$B59,Data!$A$2:$A$121,$C59,Data!$D$2:$D$121,$D59)</f>
        <v>0</v>
      </c>
      <c r="I59" s="13">
        <f>SUMIFS(Data!I$2:I$121,Data!$B$2:$B$121,$B59,Data!$A$2:$A$121,$C59,Data!$D$2:$D$121,$D59)</f>
        <v>0</v>
      </c>
      <c r="J59" s="9">
        <f>SUMIFS(Data!J$2:J$121,Data!$B$2:$B$121,$B59,Data!$A$2:$A$121,$C59,Data!$D$2:$D$121,$D59)</f>
        <v>0</v>
      </c>
      <c r="K59" s="9">
        <f>SUMIFS(Data!Q$2:Q$121,Data!$B$2:$B$121,$B59,Data!$A$2:$A$121,$C59,Data!$D$2:$D$121,$D59)</f>
        <v>0</v>
      </c>
      <c r="L59" s="9">
        <f>SUMIFS(Data!R$2:R$121,Data!$B$2:$B$121,$B59,Data!$A$2:$A$121,$C59,Data!$D$2:$D$121,$D59)</f>
        <v>0</v>
      </c>
      <c r="M59" s="10"/>
    </row>
    <row r="60" spans="2:13" ht="15" x14ac:dyDescent="0.25">
      <c r="B60" s="2" t="s">
        <v>30</v>
      </c>
      <c r="C60" s="8" t="s">
        <v>38</v>
      </c>
      <c r="D60" s="5" t="s">
        <v>8</v>
      </c>
      <c r="E60" s="9">
        <f>SUMIFS(Data!E$2:E$121,Data!$B$2:$B$121,$B60,Data!$A$2:$A$121,$C60,Data!$D$2:$D$121,$D60)</f>
        <v>0</v>
      </c>
      <c r="F60" s="9">
        <f>SUMIFS(Data!F$2:F$121,Data!$B$2:$B$121,$B60,Data!$A$2:$A$121,$C60,Data!$D$2:$D$121,$D60)</f>
        <v>0</v>
      </c>
      <c r="G60" s="9">
        <f>SUMIFS(Data!G$2:G$121,Data!$B$2:$B$121,$B60,Data!$A$2:$A$121,$C60,Data!$D$2:$D$121,$D60)</f>
        <v>0</v>
      </c>
      <c r="H60" s="13">
        <f>SUMIFS(Data!H$2:H$121,Data!$B$2:$B$121,$B60,Data!$A$2:$A$121,$C60,Data!$D$2:$D$121,$D60)</f>
        <v>0</v>
      </c>
      <c r="I60" s="13">
        <f>SUMIFS(Data!I$2:I$121,Data!$B$2:$B$121,$B60,Data!$A$2:$A$121,$C60,Data!$D$2:$D$121,$D60)</f>
        <v>0</v>
      </c>
      <c r="J60" s="9">
        <f>SUMIFS(Data!J$2:J$121,Data!$B$2:$B$121,$B60,Data!$A$2:$A$121,$C60,Data!$D$2:$D$121,$D60)</f>
        <v>0</v>
      </c>
      <c r="K60" s="9">
        <f>SUMIFS(Data!Q$2:Q$121,Data!$B$2:$B$121,$B60,Data!$A$2:$A$121,$C60,Data!$D$2:$D$121,$D60)</f>
        <v>0</v>
      </c>
      <c r="L60" s="9">
        <f>SUMIFS(Data!R$2:R$121,Data!$B$2:$B$121,$B60,Data!$A$2:$A$121,$C60,Data!$D$2:$D$121,$D60)</f>
        <v>0</v>
      </c>
      <c r="M60" s="10"/>
    </row>
    <row r="61" spans="2:13" ht="15" x14ac:dyDescent="0.25">
      <c r="B61" s="2" t="s">
        <v>30</v>
      </c>
      <c r="C61" s="8" t="s">
        <v>39</v>
      </c>
      <c r="D61" s="5" t="s">
        <v>8</v>
      </c>
      <c r="E61" s="9">
        <f>SUMIFS(Data!E$2:E$121,Data!$B$2:$B$121,$B61,Data!$A$2:$A$121,$C61,Data!$D$2:$D$121,$D61)</f>
        <v>0</v>
      </c>
      <c r="F61" s="9">
        <f>SUMIFS(Data!F$2:F$121,Data!$B$2:$B$121,$B61,Data!$A$2:$A$121,$C61,Data!$D$2:$D$121,$D61)</f>
        <v>0</v>
      </c>
      <c r="G61" s="9">
        <f>SUMIFS(Data!G$2:G$121,Data!$B$2:$B$121,$B61,Data!$A$2:$A$121,$C61,Data!$D$2:$D$121,$D61)</f>
        <v>0</v>
      </c>
      <c r="H61" s="13">
        <f>SUMIFS(Data!H$2:H$121,Data!$B$2:$B$121,$B61,Data!$A$2:$A$121,$C61,Data!$D$2:$D$121,$D61)</f>
        <v>0</v>
      </c>
      <c r="I61" s="13">
        <f>SUMIFS(Data!I$2:I$121,Data!$B$2:$B$121,$B61,Data!$A$2:$A$121,$C61,Data!$D$2:$D$121,$D61)</f>
        <v>0</v>
      </c>
      <c r="J61" s="9">
        <f>SUMIFS(Data!J$2:J$121,Data!$B$2:$B$121,$B61,Data!$A$2:$A$121,$C61,Data!$D$2:$D$121,$D61)</f>
        <v>0</v>
      </c>
      <c r="K61" s="9">
        <f>SUMIFS(Data!Q$2:Q$121,Data!$B$2:$B$121,$B61,Data!$A$2:$A$121,$C61,Data!$D$2:$D$121,$D61)</f>
        <v>0</v>
      </c>
      <c r="L61" s="9">
        <f>SUMIFS(Data!R$2:R$121,Data!$B$2:$B$121,$B61,Data!$A$2:$A$121,$C61,Data!$D$2:$D$121,$D61)</f>
        <v>0</v>
      </c>
      <c r="M61" s="10"/>
    </row>
    <row r="62" spans="2:13" ht="15" x14ac:dyDescent="0.25">
      <c r="B62" s="2" t="s">
        <v>29</v>
      </c>
      <c r="C62" s="8" t="s">
        <v>28</v>
      </c>
      <c r="D62" s="5" t="s">
        <v>5</v>
      </c>
      <c r="E62" s="9">
        <f>SUMIFS(Data!E$2:E$121,Data!$B$2:$B$121,$B62,Data!$A$2:$A$121,$C62,Data!$D$2:$D$121,$D62)</f>
        <v>0</v>
      </c>
      <c r="F62" s="9">
        <f>SUMIFS(Data!F$2:F$121,Data!$B$2:$B$121,$B62,Data!$A$2:$A$121,$C62,Data!$D$2:$D$121,$D62)</f>
        <v>0</v>
      </c>
      <c r="G62" s="9">
        <f>SUMIFS(Data!G$2:G$121,Data!$B$2:$B$121,$B62,Data!$A$2:$A$121,$C62,Data!$D$2:$D$121,$D62)</f>
        <v>0</v>
      </c>
      <c r="H62" s="13">
        <f>SUMIFS(Data!H$2:H$121,Data!$B$2:$B$121,$B62,Data!$A$2:$A$121,$C62,Data!$D$2:$D$121,$D62)</f>
        <v>0</v>
      </c>
      <c r="I62" s="13">
        <f>SUMIFS(Data!I$2:I$121,Data!$B$2:$B$121,$B62,Data!$A$2:$A$121,$C62,Data!$D$2:$D$121,$D62)</f>
        <v>0</v>
      </c>
      <c r="J62" s="9">
        <f>SUMIFS(Data!J$2:J$121,Data!$B$2:$B$121,$B62,Data!$A$2:$A$121,$C62,Data!$D$2:$D$121,$D62)</f>
        <v>0</v>
      </c>
      <c r="K62" s="9">
        <f>SUMIFS(Data!Q$2:Q$121,Data!$B$2:$B$121,$B62,Data!$A$2:$A$121,$C62,Data!$D$2:$D$121,$D62)</f>
        <v>0</v>
      </c>
      <c r="L62" s="9">
        <f>SUMIFS(Data!R$2:R$121,Data!$B$2:$B$121,$B62,Data!$A$2:$A$121,$C62,Data!$D$2:$D$121,$D62)</f>
        <v>0</v>
      </c>
      <c r="M62" s="10"/>
    </row>
    <row r="63" spans="2:13" ht="15" x14ac:dyDescent="0.25">
      <c r="B63" s="2" t="s">
        <v>29</v>
      </c>
      <c r="C63" s="8" t="s">
        <v>31</v>
      </c>
      <c r="D63" s="5" t="s">
        <v>5</v>
      </c>
      <c r="E63" s="9">
        <f>SUMIFS(Data!E$2:E$121,Data!$B$2:$B$121,$B63,Data!$A$2:$A$121,$C63,Data!$D$2:$D$121,$D63)</f>
        <v>0</v>
      </c>
      <c r="F63" s="9">
        <f>SUMIFS(Data!F$2:F$121,Data!$B$2:$B$121,$B63,Data!$A$2:$A$121,$C63,Data!$D$2:$D$121,$D63)</f>
        <v>0</v>
      </c>
      <c r="G63" s="9">
        <f>SUMIFS(Data!G$2:G$121,Data!$B$2:$B$121,$B63,Data!$A$2:$A$121,$C63,Data!$D$2:$D$121,$D63)</f>
        <v>0</v>
      </c>
      <c r="H63" s="13">
        <f>SUMIFS(Data!H$2:H$121,Data!$B$2:$B$121,$B63,Data!$A$2:$A$121,$C63,Data!$D$2:$D$121,$D63)</f>
        <v>0</v>
      </c>
      <c r="I63" s="13">
        <f>SUMIFS(Data!I$2:I$121,Data!$B$2:$B$121,$B63,Data!$A$2:$A$121,$C63,Data!$D$2:$D$121,$D63)</f>
        <v>0</v>
      </c>
      <c r="J63" s="9">
        <f>SUMIFS(Data!J$2:J$121,Data!$B$2:$B$121,$B63,Data!$A$2:$A$121,$C63,Data!$D$2:$D$121,$D63)</f>
        <v>0</v>
      </c>
      <c r="K63" s="9">
        <f>SUMIFS(Data!Q$2:Q$121,Data!$B$2:$B$121,$B63,Data!$A$2:$A$121,$C63,Data!$D$2:$D$121,$D63)</f>
        <v>0</v>
      </c>
      <c r="L63" s="9">
        <f>SUMIFS(Data!R$2:R$121,Data!$B$2:$B$121,$B63,Data!$A$2:$A$121,$C63,Data!$D$2:$D$121,$D63)</f>
        <v>0</v>
      </c>
      <c r="M63" s="10"/>
    </row>
    <row r="64" spans="2:13" ht="15" x14ac:dyDescent="0.25">
      <c r="B64" s="2" t="s">
        <v>29</v>
      </c>
      <c r="C64" s="8" t="s">
        <v>32</v>
      </c>
      <c r="D64" s="5" t="s">
        <v>5</v>
      </c>
      <c r="E64" s="9">
        <f>SUMIFS(Data!E$2:E$121,Data!$B$2:$B$121,$B64,Data!$A$2:$A$121,$C64,Data!$D$2:$D$121,$D64)</f>
        <v>7</v>
      </c>
      <c r="F64" s="9">
        <f>SUMIFS(Data!F$2:F$121,Data!$B$2:$B$121,$B64,Data!$A$2:$A$121,$C64,Data!$D$2:$D$121,$D64)</f>
        <v>24</v>
      </c>
      <c r="G64" s="9">
        <f>SUMIFS(Data!G$2:G$121,Data!$B$2:$B$121,$B64,Data!$A$2:$A$121,$C64,Data!$D$2:$D$121,$D64)</f>
        <v>3.4285714285714284</v>
      </c>
      <c r="H64" s="13">
        <f>SUMIFS(Data!H$2:H$121,Data!$B$2:$B$121,$B64,Data!$A$2:$A$121,$C64,Data!$D$2:$D$121,$D64)</f>
        <v>120000</v>
      </c>
      <c r="I64" s="13">
        <f>SUMIFS(Data!I$2:I$121,Data!$B$2:$B$121,$B64,Data!$A$2:$A$121,$C64,Data!$D$2:$D$121,$D64)</f>
        <v>17142.857142857141</v>
      </c>
      <c r="J64" s="9">
        <f>SUMIFS(Data!J$2:J$121,Data!$B$2:$B$121,$B64,Data!$A$2:$A$121,$C64,Data!$D$2:$D$121,$D64)</f>
        <v>500</v>
      </c>
      <c r="K64" s="9">
        <f>SUMIFS(Data!Q$2:Q$121,Data!$B$2:$B$121,$B64,Data!$A$2:$A$121,$C64,Data!$D$2:$D$121,$D64)</f>
        <v>128</v>
      </c>
      <c r="L64" s="9">
        <f>SUMIFS(Data!R$2:R$121,Data!$B$2:$B$121,$B64,Data!$A$2:$A$121,$C64,Data!$D$2:$D$121,$D64)</f>
        <v>33</v>
      </c>
      <c r="M64" s="10"/>
    </row>
    <row r="65" spans="2:13" ht="15" x14ac:dyDescent="0.25">
      <c r="B65" s="2" t="s">
        <v>29</v>
      </c>
      <c r="C65" s="8" t="s">
        <v>33</v>
      </c>
      <c r="D65" s="5" t="s">
        <v>5</v>
      </c>
      <c r="E65" s="9">
        <f>SUMIFS(Data!E$2:E$121,Data!$B$2:$B$121,$B65,Data!$A$2:$A$121,$C65,Data!$D$2:$D$121,$D65)</f>
        <v>9</v>
      </c>
      <c r="F65" s="9">
        <f>SUMIFS(Data!F$2:F$121,Data!$B$2:$B$121,$B65,Data!$A$2:$A$121,$C65,Data!$D$2:$D$121,$D65)</f>
        <v>29</v>
      </c>
      <c r="G65" s="9">
        <f>SUMIFS(Data!G$2:G$121,Data!$B$2:$B$121,$B65,Data!$A$2:$A$121,$C65,Data!$D$2:$D$121,$D65)</f>
        <v>3.2222222222222223</v>
      </c>
      <c r="H65" s="13">
        <f>SUMIFS(Data!H$2:H$121,Data!$B$2:$B$121,$B65,Data!$A$2:$A$121,$C65,Data!$D$2:$D$121,$D65)</f>
        <v>120000</v>
      </c>
      <c r="I65" s="13">
        <f>SUMIFS(Data!I$2:I$121,Data!$B$2:$B$121,$B65,Data!$A$2:$A$121,$C65,Data!$D$2:$D$121,$D65)</f>
        <v>13333.333333333334</v>
      </c>
      <c r="J65" s="9">
        <f>SUMIFS(Data!J$2:J$121,Data!$B$2:$B$121,$B65,Data!$A$2:$A$121,$C65,Data!$D$2:$D$121,$D65)</f>
        <v>480</v>
      </c>
      <c r="K65" s="9">
        <f>SUMIFS(Data!Q$2:Q$121,Data!$B$2:$B$121,$B65,Data!$A$2:$A$121,$C65,Data!$D$2:$D$121,$D65)</f>
        <v>126</v>
      </c>
      <c r="L65" s="9">
        <f>SUMIFS(Data!R$2:R$121,Data!$B$2:$B$121,$B65,Data!$A$2:$A$121,$C65,Data!$D$2:$D$121,$D65)</f>
        <v>31</v>
      </c>
      <c r="M65" s="10"/>
    </row>
    <row r="66" spans="2:13" ht="15" x14ac:dyDescent="0.25">
      <c r="B66" s="2" t="s">
        <v>29</v>
      </c>
      <c r="C66" s="8" t="s">
        <v>34</v>
      </c>
      <c r="D66" s="5" t="s">
        <v>5</v>
      </c>
      <c r="E66" s="9">
        <f>SUMIFS(Data!E$2:E$121,Data!$B$2:$B$121,$B66,Data!$A$2:$A$121,$C66,Data!$D$2:$D$121,$D66)</f>
        <v>0</v>
      </c>
      <c r="F66" s="9">
        <f>SUMIFS(Data!F$2:F$121,Data!$B$2:$B$121,$B66,Data!$A$2:$A$121,$C66,Data!$D$2:$D$121,$D66)</f>
        <v>0</v>
      </c>
      <c r="G66" s="9">
        <f>SUMIFS(Data!G$2:G$121,Data!$B$2:$B$121,$B66,Data!$A$2:$A$121,$C66,Data!$D$2:$D$121,$D66)</f>
        <v>0</v>
      </c>
      <c r="H66" s="13">
        <f>SUMIFS(Data!H$2:H$121,Data!$B$2:$B$121,$B66,Data!$A$2:$A$121,$C66,Data!$D$2:$D$121,$D66)</f>
        <v>0</v>
      </c>
      <c r="I66" s="13">
        <f>SUMIFS(Data!I$2:I$121,Data!$B$2:$B$121,$B66,Data!$A$2:$A$121,$C66,Data!$D$2:$D$121,$D66)</f>
        <v>0</v>
      </c>
      <c r="J66" s="9">
        <f>SUMIFS(Data!J$2:J$121,Data!$B$2:$B$121,$B66,Data!$A$2:$A$121,$C66,Data!$D$2:$D$121,$D66)</f>
        <v>0</v>
      </c>
      <c r="K66" s="9">
        <f>SUMIFS(Data!Q$2:Q$121,Data!$B$2:$B$121,$B66,Data!$A$2:$A$121,$C66,Data!$D$2:$D$121,$D66)</f>
        <v>0</v>
      </c>
      <c r="L66" s="9">
        <f>SUMIFS(Data!R$2:R$121,Data!$B$2:$B$121,$B66,Data!$A$2:$A$121,$C66,Data!$D$2:$D$121,$D66)</f>
        <v>0</v>
      </c>
      <c r="M66" s="10"/>
    </row>
    <row r="67" spans="2:13" ht="15" x14ac:dyDescent="0.25">
      <c r="B67" s="2" t="s">
        <v>29</v>
      </c>
      <c r="C67" s="8" t="s">
        <v>35</v>
      </c>
      <c r="D67" s="5" t="s">
        <v>5</v>
      </c>
      <c r="E67" s="9">
        <f>SUMIFS(Data!E$2:E$121,Data!$B$2:$B$121,$B67,Data!$A$2:$A$121,$C67,Data!$D$2:$D$121,$D67)</f>
        <v>8</v>
      </c>
      <c r="F67" s="9">
        <f>SUMIFS(Data!F$2:F$121,Data!$B$2:$B$121,$B67,Data!$A$2:$A$121,$C67,Data!$D$2:$D$121,$D67)</f>
        <v>18</v>
      </c>
      <c r="G67" s="9">
        <f>SUMIFS(Data!G$2:G$121,Data!$B$2:$B$121,$B67,Data!$A$2:$A$121,$C67,Data!$D$2:$D$121,$D67)</f>
        <v>2.25</v>
      </c>
      <c r="H67" s="13">
        <f>SUMIFS(Data!H$2:H$121,Data!$B$2:$B$121,$B67,Data!$A$2:$A$121,$C67,Data!$D$2:$D$121,$D67)</f>
        <v>77700</v>
      </c>
      <c r="I67" s="13">
        <f>SUMIFS(Data!I$2:I$121,Data!$B$2:$B$121,$B67,Data!$A$2:$A$121,$C67,Data!$D$2:$D$121,$D67)</f>
        <v>9712.5</v>
      </c>
      <c r="J67" s="9">
        <f>SUMIFS(Data!J$2:J$121,Data!$B$2:$B$121,$B67,Data!$A$2:$A$121,$C67,Data!$D$2:$D$121,$D67)</f>
        <v>400</v>
      </c>
      <c r="K67" s="9">
        <f>SUMIFS(Data!Q$2:Q$121,Data!$B$2:$B$121,$B67,Data!$A$2:$A$121,$C67,Data!$D$2:$D$121,$D67)</f>
        <v>104</v>
      </c>
      <c r="L67" s="9">
        <f>SUMIFS(Data!R$2:R$121,Data!$B$2:$B$121,$B67,Data!$A$2:$A$121,$C67,Data!$D$2:$D$121,$D67)</f>
        <v>17</v>
      </c>
      <c r="M67" s="10"/>
    </row>
    <row r="68" spans="2:13" ht="15" x14ac:dyDescent="0.25">
      <c r="B68" s="2" t="s">
        <v>29</v>
      </c>
      <c r="C68" s="8" t="s">
        <v>36</v>
      </c>
      <c r="D68" s="5" t="s">
        <v>5</v>
      </c>
      <c r="E68" s="9">
        <f>SUMIFS(Data!E$2:E$121,Data!$B$2:$B$121,$B68,Data!$A$2:$A$121,$C68,Data!$D$2:$D$121,$D68)</f>
        <v>0</v>
      </c>
      <c r="F68" s="9">
        <f>SUMIFS(Data!F$2:F$121,Data!$B$2:$B$121,$B68,Data!$A$2:$A$121,$C68,Data!$D$2:$D$121,$D68)</f>
        <v>0</v>
      </c>
      <c r="G68" s="9">
        <f>SUMIFS(Data!G$2:G$121,Data!$B$2:$B$121,$B68,Data!$A$2:$A$121,$C68,Data!$D$2:$D$121,$D68)</f>
        <v>0</v>
      </c>
      <c r="H68" s="13">
        <f>SUMIFS(Data!H$2:H$121,Data!$B$2:$B$121,$B68,Data!$A$2:$A$121,$C68,Data!$D$2:$D$121,$D68)</f>
        <v>0</v>
      </c>
      <c r="I68" s="13">
        <f>SUMIFS(Data!I$2:I$121,Data!$B$2:$B$121,$B68,Data!$A$2:$A$121,$C68,Data!$D$2:$D$121,$D68)</f>
        <v>0</v>
      </c>
      <c r="J68" s="9">
        <f>SUMIFS(Data!J$2:J$121,Data!$B$2:$B$121,$B68,Data!$A$2:$A$121,$C68,Data!$D$2:$D$121,$D68)</f>
        <v>0</v>
      </c>
      <c r="K68" s="9">
        <f>SUMIFS(Data!Q$2:Q$121,Data!$B$2:$B$121,$B68,Data!$A$2:$A$121,$C68,Data!$D$2:$D$121,$D68)</f>
        <v>0</v>
      </c>
      <c r="L68" s="9">
        <f>SUMIFS(Data!R$2:R$121,Data!$B$2:$B$121,$B68,Data!$A$2:$A$121,$C68,Data!$D$2:$D$121,$D68)</f>
        <v>0</v>
      </c>
      <c r="M68" s="10"/>
    </row>
    <row r="69" spans="2:13" ht="15" x14ac:dyDescent="0.25">
      <c r="B69" s="2" t="s">
        <v>29</v>
      </c>
      <c r="C69" s="8" t="s">
        <v>37</v>
      </c>
      <c r="D69" s="5" t="s">
        <v>5</v>
      </c>
      <c r="E69" s="9">
        <f>SUMIFS(Data!E$2:E$121,Data!$B$2:$B$121,$B69,Data!$A$2:$A$121,$C69,Data!$D$2:$D$121,$D69)</f>
        <v>0</v>
      </c>
      <c r="F69" s="9">
        <f>SUMIFS(Data!F$2:F$121,Data!$B$2:$B$121,$B69,Data!$A$2:$A$121,$C69,Data!$D$2:$D$121,$D69)</f>
        <v>0</v>
      </c>
      <c r="G69" s="9">
        <f>SUMIFS(Data!G$2:G$121,Data!$B$2:$B$121,$B69,Data!$A$2:$A$121,$C69,Data!$D$2:$D$121,$D69)</f>
        <v>0</v>
      </c>
      <c r="H69" s="13">
        <f>SUMIFS(Data!H$2:H$121,Data!$B$2:$B$121,$B69,Data!$A$2:$A$121,$C69,Data!$D$2:$D$121,$D69)</f>
        <v>0</v>
      </c>
      <c r="I69" s="13">
        <f>SUMIFS(Data!I$2:I$121,Data!$B$2:$B$121,$B69,Data!$A$2:$A$121,$C69,Data!$D$2:$D$121,$D69)</f>
        <v>0</v>
      </c>
      <c r="J69" s="9">
        <f>SUMIFS(Data!J$2:J$121,Data!$B$2:$B$121,$B69,Data!$A$2:$A$121,$C69,Data!$D$2:$D$121,$D69)</f>
        <v>0</v>
      </c>
      <c r="K69" s="9">
        <f>SUMIFS(Data!Q$2:Q$121,Data!$B$2:$B$121,$B69,Data!$A$2:$A$121,$C69,Data!$D$2:$D$121,$D69)</f>
        <v>0</v>
      </c>
      <c r="L69" s="9">
        <f>SUMIFS(Data!R$2:R$121,Data!$B$2:$B$121,$B69,Data!$A$2:$A$121,$C69,Data!$D$2:$D$121,$D69)</f>
        <v>0</v>
      </c>
      <c r="M69" s="10"/>
    </row>
    <row r="70" spans="2:13" ht="15" x14ac:dyDescent="0.25">
      <c r="B70" s="2" t="s">
        <v>29</v>
      </c>
      <c r="C70" s="8" t="s">
        <v>38</v>
      </c>
      <c r="D70" s="5" t="s">
        <v>5</v>
      </c>
      <c r="E70" s="9">
        <f>SUMIFS(Data!E$2:E$121,Data!$B$2:$B$121,$B70,Data!$A$2:$A$121,$C70,Data!$D$2:$D$121,$D70)</f>
        <v>0</v>
      </c>
      <c r="F70" s="9">
        <f>SUMIFS(Data!F$2:F$121,Data!$B$2:$B$121,$B70,Data!$A$2:$A$121,$C70,Data!$D$2:$D$121,$D70)</f>
        <v>0</v>
      </c>
      <c r="G70" s="9">
        <f>SUMIFS(Data!G$2:G$121,Data!$B$2:$B$121,$B70,Data!$A$2:$A$121,$C70,Data!$D$2:$D$121,$D70)</f>
        <v>0</v>
      </c>
      <c r="H70" s="13">
        <f>SUMIFS(Data!H$2:H$121,Data!$B$2:$B$121,$B70,Data!$A$2:$A$121,$C70,Data!$D$2:$D$121,$D70)</f>
        <v>0</v>
      </c>
      <c r="I70" s="13">
        <f>SUMIFS(Data!I$2:I$121,Data!$B$2:$B$121,$B70,Data!$A$2:$A$121,$C70,Data!$D$2:$D$121,$D70)</f>
        <v>0</v>
      </c>
      <c r="J70" s="9">
        <f>SUMIFS(Data!J$2:J$121,Data!$B$2:$B$121,$B70,Data!$A$2:$A$121,$C70,Data!$D$2:$D$121,$D70)</f>
        <v>0</v>
      </c>
      <c r="K70" s="9">
        <f>SUMIFS(Data!Q$2:Q$121,Data!$B$2:$B$121,$B70,Data!$A$2:$A$121,$C70,Data!$D$2:$D$121,$D70)</f>
        <v>0</v>
      </c>
      <c r="L70" s="9">
        <f>SUMIFS(Data!R$2:R$121,Data!$B$2:$B$121,$B70,Data!$A$2:$A$121,$C70,Data!$D$2:$D$121,$D70)</f>
        <v>0</v>
      </c>
      <c r="M70" s="10"/>
    </row>
    <row r="71" spans="2:13" ht="15" x14ac:dyDescent="0.25">
      <c r="B71" s="2" t="s">
        <v>29</v>
      </c>
      <c r="C71" s="8" t="s">
        <v>39</v>
      </c>
      <c r="D71" s="5" t="s">
        <v>5</v>
      </c>
      <c r="E71" s="9">
        <f>SUMIFS(Data!E$2:E$121,Data!$B$2:$B$121,$B71,Data!$A$2:$A$121,$C71,Data!$D$2:$D$121,$D71)</f>
        <v>0</v>
      </c>
      <c r="F71" s="9">
        <f>SUMIFS(Data!F$2:F$121,Data!$B$2:$B$121,$B71,Data!$A$2:$A$121,$C71,Data!$D$2:$D$121,$D71)</f>
        <v>0</v>
      </c>
      <c r="G71" s="9">
        <f>SUMIFS(Data!G$2:G$121,Data!$B$2:$B$121,$B71,Data!$A$2:$A$121,$C71,Data!$D$2:$D$121,$D71)</f>
        <v>0</v>
      </c>
      <c r="H71" s="13">
        <f>SUMIFS(Data!H$2:H$121,Data!$B$2:$B$121,$B71,Data!$A$2:$A$121,$C71,Data!$D$2:$D$121,$D71)</f>
        <v>0</v>
      </c>
      <c r="I71" s="13">
        <f>SUMIFS(Data!I$2:I$121,Data!$B$2:$B$121,$B71,Data!$A$2:$A$121,$C71,Data!$D$2:$D$121,$D71)</f>
        <v>0</v>
      </c>
      <c r="J71" s="9">
        <f>SUMIFS(Data!J$2:J$121,Data!$B$2:$B$121,$B71,Data!$A$2:$A$121,$C71,Data!$D$2:$D$121,$D71)</f>
        <v>0</v>
      </c>
      <c r="K71" s="9">
        <f>SUMIFS(Data!Q$2:Q$121,Data!$B$2:$B$121,$B71,Data!$A$2:$A$121,$C71,Data!$D$2:$D$121,$D71)</f>
        <v>0</v>
      </c>
      <c r="L71" s="9">
        <f>SUMIFS(Data!R$2:R$121,Data!$B$2:$B$121,$B71,Data!$A$2:$A$121,$C71,Data!$D$2:$D$121,$D71)</f>
        <v>0</v>
      </c>
      <c r="M71" s="10"/>
    </row>
    <row r="72" spans="2:13" ht="15" x14ac:dyDescent="0.25">
      <c r="B72" s="2" t="s">
        <v>30</v>
      </c>
      <c r="C72" s="8" t="s">
        <v>28</v>
      </c>
      <c r="D72" s="5" t="s">
        <v>5</v>
      </c>
      <c r="E72" s="9">
        <f>SUMIFS(Data!E$2:E$121,Data!$B$2:$B$121,$B72,Data!$A$2:$A$121,$C72,Data!$D$2:$D$121,$D72)</f>
        <v>18</v>
      </c>
      <c r="F72" s="9">
        <f>SUMIFS(Data!F$2:F$121,Data!$B$2:$B$121,$B72,Data!$A$2:$A$121,$C72,Data!$D$2:$D$121,$D72)</f>
        <v>45</v>
      </c>
      <c r="G72" s="9">
        <f>SUMIFS(Data!G$2:G$121,Data!$B$2:$B$121,$B72,Data!$A$2:$A$121,$C72,Data!$D$2:$D$121,$D72)</f>
        <v>5</v>
      </c>
      <c r="H72" s="13">
        <f>SUMIFS(Data!H$2:H$121,Data!$B$2:$B$121,$B72,Data!$A$2:$A$121,$C72,Data!$D$2:$D$121,$D72)</f>
        <v>153000</v>
      </c>
      <c r="I72" s="13">
        <f>SUMIFS(Data!I$2:I$121,Data!$B$2:$B$121,$B72,Data!$A$2:$A$121,$C72,Data!$D$2:$D$121,$D72)</f>
        <v>17000</v>
      </c>
      <c r="J72" s="9">
        <f>SUMIFS(Data!J$2:J$121,Data!$B$2:$B$121,$B72,Data!$A$2:$A$121,$C72,Data!$D$2:$D$121,$D72)</f>
        <v>648</v>
      </c>
      <c r="K72" s="9">
        <f>SUMIFS(Data!Q$2:Q$121,Data!$B$2:$B$121,$B72,Data!$A$2:$A$121,$C72,Data!$D$2:$D$121,$D72)</f>
        <v>120</v>
      </c>
      <c r="L72" s="9">
        <f>SUMIFS(Data!R$2:R$121,Data!$B$2:$B$121,$B72,Data!$A$2:$A$121,$C72,Data!$D$2:$D$121,$D72)</f>
        <v>99</v>
      </c>
      <c r="M72" s="10"/>
    </row>
    <row r="73" spans="2:13" ht="15" x14ac:dyDescent="0.25">
      <c r="B73" s="2" t="s">
        <v>30</v>
      </c>
      <c r="C73" s="8" t="s">
        <v>31</v>
      </c>
      <c r="D73" s="5" t="s">
        <v>5</v>
      </c>
      <c r="E73" s="9">
        <f>SUMIFS(Data!E$2:E$121,Data!$B$2:$B$121,$B73,Data!$A$2:$A$121,$C73,Data!$D$2:$D$121,$D73)</f>
        <v>6</v>
      </c>
      <c r="F73" s="9">
        <f>SUMIFS(Data!F$2:F$121,Data!$B$2:$B$121,$B73,Data!$A$2:$A$121,$C73,Data!$D$2:$D$121,$D73)</f>
        <v>24</v>
      </c>
      <c r="G73" s="9">
        <f>SUMIFS(Data!G$2:G$121,Data!$B$2:$B$121,$B73,Data!$A$2:$A$121,$C73,Data!$D$2:$D$121,$D73)</f>
        <v>4</v>
      </c>
      <c r="H73" s="13">
        <f>SUMIFS(Data!H$2:H$121,Data!$B$2:$B$121,$B73,Data!$A$2:$A$121,$C73,Data!$D$2:$D$121,$D73)</f>
        <v>81600</v>
      </c>
      <c r="I73" s="13">
        <f>SUMIFS(Data!I$2:I$121,Data!$B$2:$B$121,$B73,Data!$A$2:$A$121,$C73,Data!$D$2:$D$121,$D73)</f>
        <v>13600</v>
      </c>
      <c r="J73" s="9">
        <f>SUMIFS(Data!J$2:J$121,Data!$B$2:$B$121,$B73,Data!$A$2:$A$121,$C73,Data!$D$2:$D$121,$D73)</f>
        <v>365</v>
      </c>
      <c r="K73" s="9">
        <f>SUMIFS(Data!Q$2:Q$121,Data!$B$2:$B$121,$B73,Data!$A$2:$A$121,$C73,Data!$D$2:$D$121,$D73)</f>
        <v>63</v>
      </c>
      <c r="L73" s="9">
        <f>SUMIFS(Data!R$2:R$121,Data!$B$2:$B$121,$B73,Data!$A$2:$A$121,$C73,Data!$D$2:$D$121,$D73)</f>
        <v>50</v>
      </c>
      <c r="M73" s="10"/>
    </row>
    <row r="74" spans="2:13" ht="15" x14ac:dyDescent="0.25">
      <c r="B74" s="2" t="s">
        <v>30</v>
      </c>
      <c r="C74" s="8" t="s">
        <v>32</v>
      </c>
      <c r="D74" s="5" t="s">
        <v>5</v>
      </c>
      <c r="E74" s="9">
        <f>SUMIFS(Data!E$2:E$121,Data!$B$2:$B$121,$B74,Data!$A$2:$A$121,$C74,Data!$D$2:$D$121,$D74)</f>
        <v>15</v>
      </c>
      <c r="F74" s="9">
        <f>SUMIFS(Data!F$2:F$121,Data!$B$2:$B$121,$B74,Data!$A$2:$A$121,$C74,Data!$D$2:$D$121,$D74)</f>
        <v>39</v>
      </c>
      <c r="G74" s="9">
        <f>SUMIFS(Data!G$2:G$121,Data!$B$2:$B$121,$B74,Data!$A$2:$A$121,$C74,Data!$D$2:$D$121,$D74)</f>
        <v>5.2857142857142856</v>
      </c>
      <c r="H74" s="13">
        <f>SUMIFS(Data!H$2:H$121,Data!$B$2:$B$121,$B74,Data!$A$2:$A$121,$C74,Data!$D$2:$D$121,$D74)</f>
        <v>132600</v>
      </c>
      <c r="I74" s="13">
        <f>SUMIFS(Data!I$2:I$121,Data!$B$2:$B$121,$B74,Data!$A$2:$A$121,$C74,Data!$D$2:$D$121,$D74)</f>
        <v>17971.428571428572</v>
      </c>
      <c r="J74" s="9">
        <f>SUMIFS(Data!J$2:J$121,Data!$B$2:$B$121,$B74,Data!$A$2:$A$121,$C74,Data!$D$2:$D$121,$D74)</f>
        <v>773</v>
      </c>
      <c r="K74" s="9">
        <f>SUMIFS(Data!Q$2:Q$121,Data!$B$2:$B$121,$B74,Data!$A$2:$A$121,$C74,Data!$D$2:$D$121,$D74)</f>
        <v>122</v>
      </c>
      <c r="L74" s="9">
        <f>SUMIFS(Data!R$2:R$121,Data!$B$2:$B$121,$B74,Data!$A$2:$A$121,$C74,Data!$D$2:$D$121,$D74)</f>
        <v>91</v>
      </c>
      <c r="M74" s="10"/>
    </row>
    <row r="75" spans="2:13" ht="15" x14ac:dyDescent="0.25">
      <c r="B75" s="2" t="s">
        <v>30</v>
      </c>
      <c r="C75" s="8" t="s">
        <v>33</v>
      </c>
      <c r="D75" s="5" t="s">
        <v>5</v>
      </c>
      <c r="E75" s="9">
        <f>SUMIFS(Data!E$2:E$121,Data!$B$2:$B$121,$B75,Data!$A$2:$A$121,$C75,Data!$D$2:$D$121,$D75)</f>
        <v>16</v>
      </c>
      <c r="F75" s="9">
        <f>SUMIFS(Data!F$2:F$121,Data!$B$2:$B$121,$B75,Data!$A$2:$A$121,$C75,Data!$D$2:$D$121,$D75)</f>
        <v>40</v>
      </c>
      <c r="G75" s="9">
        <f>SUMIFS(Data!G$2:G$121,Data!$B$2:$B$121,$B75,Data!$A$2:$A$121,$C75,Data!$D$2:$D$121,$D75)</f>
        <v>4.9523809523809526</v>
      </c>
      <c r="H75" s="13">
        <f>SUMIFS(Data!H$2:H$121,Data!$B$2:$B$121,$B75,Data!$A$2:$A$121,$C75,Data!$D$2:$D$121,$D75)</f>
        <v>136000</v>
      </c>
      <c r="I75" s="13">
        <f>SUMIFS(Data!I$2:I$121,Data!$B$2:$B$121,$B75,Data!$A$2:$A$121,$C75,Data!$D$2:$D$121,$D75)</f>
        <v>16838.095238095237</v>
      </c>
      <c r="J75" s="9">
        <f>SUMIFS(Data!J$2:J$121,Data!$B$2:$B$121,$B75,Data!$A$2:$A$121,$C75,Data!$D$2:$D$121,$D75)</f>
        <v>736</v>
      </c>
      <c r="K75" s="9">
        <f>SUMIFS(Data!Q$2:Q$121,Data!$B$2:$B$121,$B75,Data!$A$2:$A$121,$C75,Data!$D$2:$D$121,$D75)</f>
        <v>123</v>
      </c>
      <c r="L75" s="9">
        <f>SUMIFS(Data!R$2:R$121,Data!$B$2:$B$121,$B75,Data!$A$2:$A$121,$C75,Data!$D$2:$D$121,$D75)</f>
        <v>98</v>
      </c>
      <c r="M75" s="10"/>
    </row>
    <row r="76" spans="2:13" ht="15" x14ac:dyDescent="0.25">
      <c r="B76" s="2" t="s">
        <v>30</v>
      </c>
      <c r="C76" s="8" t="s">
        <v>34</v>
      </c>
      <c r="D76" s="5" t="s">
        <v>5</v>
      </c>
      <c r="E76" s="9">
        <f>SUMIFS(Data!E$2:E$121,Data!$B$2:$B$121,$B76,Data!$A$2:$A$121,$C76,Data!$D$2:$D$121,$D76)</f>
        <v>8</v>
      </c>
      <c r="F76" s="9">
        <f>SUMIFS(Data!F$2:F$121,Data!$B$2:$B$121,$B76,Data!$A$2:$A$121,$C76,Data!$D$2:$D$121,$D76)</f>
        <v>17</v>
      </c>
      <c r="G76" s="9">
        <f>SUMIFS(Data!G$2:G$121,Data!$B$2:$B$121,$B76,Data!$A$2:$A$121,$C76,Data!$D$2:$D$121,$D76)</f>
        <v>2.125</v>
      </c>
      <c r="H76" s="13">
        <f>SUMIFS(Data!H$2:H$121,Data!$B$2:$B$121,$B76,Data!$A$2:$A$121,$C76,Data!$D$2:$D$121,$D76)</f>
        <v>57800</v>
      </c>
      <c r="I76" s="13">
        <f>SUMIFS(Data!I$2:I$121,Data!$B$2:$B$121,$B76,Data!$A$2:$A$121,$C76,Data!$D$2:$D$121,$D76)</f>
        <v>7225</v>
      </c>
      <c r="J76" s="9">
        <f>SUMIFS(Data!J$2:J$121,Data!$B$2:$B$121,$B76,Data!$A$2:$A$121,$C76,Data!$D$2:$D$121,$D76)</f>
        <v>347</v>
      </c>
      <c r="K76" s="9">
        <f>SUMIFS(Data!Q$2:Q$121,Data!$B$2:$B$121,$B76,Data!$A$2:$A$121,$C76,Data!$D$2:$D$121,$D76)</f>
        <v>60</v>
      </c>
      <c r="L76" s="9">
        <f>SUMIFS(Data!R$2:R$121,Data!$B$2:$B$121,$B76,Data!$A$2:$A$121,$C76,Data!$D$2:$D$121,$D76)</f>
        <v>50</v>
      </c>
      <c r="M76" s="10"/>
    </row>
    <row r="77" spans="2:13" ht="15" x14ac:dyDescent="0.25">
      <c r="B77" s="2" t="s">
        <v>30</v>
      </c>
      <c r="C77" s="8" t="s">
        <v>35</v>
      </c>
      <c r="D77" s="5" t="s">
        <v>5</v>
      </c>
      <c r="E77" s="9">
        <f>SUMIFS(Data!E$2:E$121,Data!$B$2:$B$121,$B77,Data!$A$2:$A$121,$C77,Data!$D$2:$D$121,$D77)</f>
        <v>15</v>
      </c>
      <c r="F77" s="9">
        <f>SUMIFS(Data!F$2:F$121,Data!$B$2:$B$121,$B77,Data!$A$2:$A$121,$C77,Data!$D$2:$D$121,$D77)</f>
        <v>44</v>
      </c>
      <c r="G77" s="9">
        <f>SUMIFS(Data!G$2:G$121,Data!$B$2:$B$121,$B77,Data!$A$2:$A$121,$C77,Data!$D$2:$D$121,$D77)</f>
        <v>5.9444444444444446</v>
      </c>
      <c r="H77" s="13">
        <f>SUMIFS(Data!H$2:H$121,Data!$B$2:$B$121,$B77,Data!$A$2:$A$121,$C77,Data!$D$2:$D$121,$D77)</f>
        <v>149600</v>
      </c>
      <c r="I77" s="13">
        <f>SUMIFS(Data!I$2:I$121,Data!$B$2:$B$121,$B77,Data!$A$2:$A$121,$C77,Data!$D$2:$D$121,$D77)</f>
        <v>20211.111111111109</v>
      </c>
      <c r="J77" s="9">
        <f>SUMIFS(Data!J$2:J$121,Data!$B$2:$B$121,$B77,Data!$A$2:$A$121,$C77,Data!$D$2:$D$121,$D77)</f>
        <v>761</v>
      </c>
      <c r="K77" s="9">
        <f>SUMIFS(Data!Q$2:Q$121,Data!$B$2:$B$121,$B77,Data!$A$2:$A$121,$C77,Data!$D$2:$D$121,$D77)</f>
        <v>119</v>
      </c>
      <c r="L77" s="9">
        <f>SUMIFS(Data!R$2:R$121,Data!$B$2:$B$121,$B77,Data!$A$2:$A$121,$C77,Data!$D$2:$D$121,$D77)</f>
        <v>96</v>
      </c>
      <c r="M77" s="10"/>
    </row>
    <row r="78" spans="2:13" ht="15" x14ac:dyDescent="0.25">
      <c r="B78" s="2" t="s">
        <v>30</v>
      </c>
      <c r="C78" s="8" t="s">
        <v>36</v>
      </c>
      <c r="D78" s="5" t="s">
        <v>5</v>
      </c>
      <c r="E78" s="9">
        <f>SUMIFS(Data!E$2:E$121,Data!$B$2:$B$121,$B78,Data!$A$2:$A$121,$C78,Data!$D$2:$D$121,$D78)</f>
        <v>14</v>
      </c>
      <c r="F78" s="9">
        <f>SUMIFS(Data!F$2:F$121,Data!$B$2:$B$121,$B78,Data!$A$2:$A$121,$C78,Data!$D$2:$D$121,$D78)</f>
        <v>45</v>
      </c>
      <c r="G78" s="9">
        <f>SUMIFS(Data!G$2:G$121,Data!$B$2:$B$121,$B78,Data!$A$2:$A$121,$C78,Data!$D$2:$D$121,$D78)</f>
        <v>6.4285714285714288</v>
      </c>
      <c r="H78" s="13">
        <f>SUMIFS(Data!H$2:H$121,Data!$B$2:$B$121,$B78,Data!$A$2:$A$121,$C78,Data!$D$2:$D$121,$D78)</f>
        <v>153000</v>
      </c>
      <c r="I78" s="13">
        <f>SUMIFS(Data!I$2:I$121,Data!$B$2:$B$121,$B78,Data!$A$2:$A$121,$C78,Data!$D$2:$D$121,$D78)</f>
        <v>21857.142857142855</v>
      </c>
      <c r="J78" s="9">
        <f>SUMIFS(Data!J$2:J$121,Data!$B$2:$B$121,$B78,Data!$A$2:$A$121,$C78,Data!$D$2:$D$121,$D78)</f>
        <v>763</v>
      </c>
      <c r="K78" s="9">
        <f>SUMIFS(Data!Q$2:Q$121,Data!$B$2:$B$121,$B78,Data!$A$2:$A$121,$C78,Data!$D$2:$D$121,$D78)</f>
        <v>113</v>
      </c>
      <c r="L78" s="9">
        <f>SUMIFS(Data!R$2:R$121,Data!$B$2:$B$121,$B78,Data!$A$2:$A$121,$C78,Data!$D$2:$D$121,$D78)</f>
        <v>98</v>
      </c>
      <c r="M78" s="10"/>
    </row>
    <row r="79" spans="2:13" ht="15" x14ac:dyDescent="0.25">
      <c r="B79" s="2" t="s">
        <v>30</v>
      </c>
      <c r="C79" s="8" t="s">
        <v>37</v>
      </c>
      <c r="D79" s="5" t="s">
        <v>5</v>
      </c>
      <c r="E79" s="9">
        <f>SUMIFS(Data!E$2:E$121,Data!$B$2:$B$121,$B79,Data!$A$2:$A$121,$C79,Data!$D$2:$D$121,$D79)</f>
        <v>9</v>
      </c>
      <c r="F79" s="9">
        <f>SUMIFS(Data!F$2:F$121,Data!$B$2:$B$121,$B79,Data!$A$2:$A$121,$C79,Data!$D$2:$D$121,$D79)</f>
        <v>21</v>
      </c>
      <c r="G79" s="9">
        <f>SUMIFS(Data!G$2:G$121,Data!$B$2:$B$121,$B79,Data!$A$2:$A$121,$C79,Data!$D$2:$D$121,$D79)</f>
        <v>2.3333333333333335</v>
      </c>
      <c r="H79" s="13">
        <f>SUMIFS(Data!H$2:H$121,Data!$B$2:$B$121,$B79,Data!$A$2:$A$121,$C79,Data!$D$2:$D$121,$D79)</f>
        <v>71400</v>
      </c>
      <c r="I79" s="13">
        <f>SUMIFS(Data!I$2:I$121,Data!$B$2:$B$121,$B79,Data!$A$2:$A$121,$C79,Data!$D$2:$D$121,$D79)</f>
        <v>7933.333333333333</v>
      </c>
      <c r="J79" s="9">
        <f>SUMIFS(Data!J$2:J$121,Data!$B$2:$B$121,$B79,Data!$A$2:$A$121,$C79,Data!$D$2:$D$121,$D79)</f>
        <v>391</v>
      </c>
      <c r="K79" s="9">
        <f>SUMIFS(Data!Q$2:Q$121,Data!$B$2:$B$121,$B79,Data!$A$2:$A$121,$C79,Data!$D$2:$D$121,$D79)</f>
        <v>58</v>
      </c>
      <c r="L79" s="9">
        <f>SUMIFS(Data!R$2:R$121,Data!$B$2:$B$121,$B79,Data!$A$2:$A$121,$C79,Data!$D$2:$D$121,$D79)</f>
        <v>48</v>
      </c>
      <c r="M79" s="10"/>
    </row>
    <row r="80" spans="2:13" ht="15" x14ac:dyDescent="0.25">
      <c r="B80" s="2" t="s">
        <v>30</v>
      </c>
      <c r="C80" s="8" t="s">
        <v>38</v>
      </c>
      <c r="D80" s="5" t="s">
        <v>5</v>
      </c>
      <c r="E80" s="9">
        <f>SUMIFS(Data!E$2:E$121,Data!$B$2:$B$121,$B80,Data!$A$2:$A$121,$C80,Data!$D$2:$D$121,$D80)</f>
        <v>18</v>
      </c>
      <c r="F80" s="9">
        <f>SUMIFS(Data!F$2:F$121,Data!$B$2:$B$121,$B80,Data!$A$2:$A$121,$C80,Data!$D$2:$D$121,$D80)</f>
        <v>32</v>
      </c>
      <c r="G80" s="9">
        <f>SUMIFS(Data!G$2:G$121,Data!$B$2:$B$121,$B80,Data!$A$2:$A$121,$C80,Data!$D$2:$D$121,$D80)</f>
        <v>3.5555555555555554</v>
      </c>
      <c r="H80" s="13">
        <f>SUMIFS(Data!H$2:H$121,Data!$B$2:$B$121,$B80,Data!$A$2:$A$121,$C80,Data!$D$2:$D$121,$D80)</f>
        <v>108800</v>
      </c>
      <c r="I80" s="13">
        <f>SUMIFS(Data!I$2:I$121,Data!$B$2:$B$121,$B80,Data!$A$2:$A$121,$C80,Data!$D$2:$D$121,$D80)</f>
        <v>12088.888888888889</v>
      </c>
      <c r="J80" s="9">
        <f>SUMIFS(Data!J$2:J$121,Data!$B$2:$B$121,$B80,Data!$A$2:$A$121,$C80,Data!$D$2:$D$121,$D80)</f>
        <v>796</v>
      </c>
      <c r="K80" s="9">
        <f>SUMIFS(Data!Q$2:Q$121,Data!$B$2:$B$121,$B80,Data!$A$2:$A$121,$C80,Data!$D$2:$D$121,$D80)</f>
        <v>126</v>
      </c>
      <c r="L80" s="9">
        <f>SUMIFS(Data!R$2:R$121,Data!$B$2:$B$121,$B80,Data!$A$2:$A$121,$C80,Data!$D$2:$D$121,$D80)</f>
        <v>101</v>
      </c>
      <c r="M80" s="10"/>
    </row>
    <row r="81" spans="2:13" ht="15" x14ac:dyDescent="0.25">
      <c r="B81" s="2" t="s">
        <v>30</v>
      </c>
      <c r="C81" s="8" t="s">
        <v>39</v>
      </c>
      <c r="D81" s="5" t="s">
        <v>5</v>
      </c>
      <c r="E81" s="9">
        <f>SUMIFS(Data!E$2:E$121,Data!$B$2:$B$121,$B81,Data!$A$2:$A$121,$C81,Data!$D$2:$D$121,$D81)</f>
        <v>17</v>
      </c>
      <c r="F81" s="9">
        <f>SUMIFS(Data!F$2:F$121,Data!$B$2:$B$121,$B81,Data!$A$2:$A$121,$C81,Data!$D$2:$D$121,$D81)</f>
        <v>37</v>
      </c>
      <c r="G81" s="9">
        <f>SUMIFS(Data!G$2:G$121,Data!$B$2:$B$121,$B81,Data!$A$2:$A$121,$C81,Data!$D$2:$D$121,$D81)</f>
        <v>4.416666666666667</v>
      </c>
      <c r="H81" s="13">
        <f>SUMIFS(Data!H$2:H$121,Data!$B$2:$B$121,$B81,Data!$A$2:$A$121,$C81,Data!$D$2:$D$121,$D81)</f>
        <v>125800</v>
      </c>
      <c r="I81" s="13">
        <f>SUMIFS(Data!I$2:I$121,Data!$B$2:$B$121,$B81,Data!$A$2:$A$121,$C81,Data!$D$2:$D$121,$D81)</f>
        <v>15016.666666666668</v>
      </c>
      <c r="J81" s="9">
        <f>SUMIFS(Data!J$2:J$121,Data!$B$2:$B$121,$B81,Data!$A$2:$A$121,$C81,Data!$D$2:$D$121,$D81)</f>
        <v>648</v>
      </c>
      <c r="K81" s="9">
        <f>SUMIFS(Data!Q$2:Q$121,Data!$B$2:$B$121,$B81,Data!$A$2:$A$121,$C81,Data!$D$2:$D$121,$D81)</f>
        <v>125</v>
      </c>
      <c r="L81" s="9">
        <f>SUMIFS(Data!R$2:R$121,Data!$B$2:$B$121,$B81,Data!$A$2:$A$121,$C81,Data!$D$2:$D$121,$D81)</f>
        <v>86</v>
      </c>
      <c r="M81" s="10"/>
    </row>
    <row r="82" spans="2:13" ht="15" x14ac:dyDescent="0.25">
      <c r="B82" s="2" t="s">
        <v>29</v>
      </c>
      <c r="C82" s="8" t="s">
        <v>28</v>
      </c>
      <c r="D82" s="5" t="s">
        <v>9</v>
      </c>
      <c r="E82" s="9">
        <f>SUMIFS(Data!E$2:E$121,Data!$B$2:$B$121,$B82,Data!$A$2:$A$121,$C82,Data!$D$2:$D$121,$D82)</f>
        <v>7</v>
      </c>
      <c r="F82" s="9">
        <f>SUMIFS(Data!F$2:F$121,Data!$B$2:$B$121,$B82,Data!$A$2:$A$121,$C82,Data!$D$2:$D$121,$D82)</f>
        <v>23</v>
      </c>
      <c r="G82" s="9">
        <f>SUMIFS(Data!G$2:G$121,Data!$B$2:$B$121,$B82,Data!$A$2:$A$121,$C82,Data!$D$2:$D$121,$D82)</f>
        <v>3.2857142857142856</v>
      </c>
      <c r="H82" s="13">
        <f>SUMIFS(Data!H$2:H$121,Data!$B$2:$B$121,$B82,Data!$A$2:$A$121,$C82,Data!$D$2:$D$121,$D82)</f>
        <v>78200</v>
      </c>
      <c r="I82" s="13">
        <f>SUMIFS(Data!I$2:I$121,Data!$B$2:$B$121,$B82,Data!$A$2:$A$121,$C82,Data!$D$2:$D$121,$D82)</f>
        <v>11171.428571428571</v>
      </c>
      <c r="J82" s="9">
        <f>SUMIFS(Data!J$2:J$121,Data!$B$2:$B$121,$B82,Data!$A$2:$A$121,$C82,Data!$D$2:$D$121,$D82)</f>
        <v>367</v>
      </c>
      <c r="K82" s="9">
        <f>SUMIFS(Data!Q$2:Q$121,Data!$B$2:$B$121,$B82,Data!$A$2:$A$121,$C82,Data!$D$2:$D$121,$D82)</f>
        <v>64</v>
      </c>
      <c r="L82" s="9">
        <f>SUMIFS(Data!R$2:R$121,Data!$B$2:$B$121,$B82,Data!$A$2:$A$121,$C82,Data!$D$2:$D$121,$D82)</f>
        <v>48</v>
      </c>
      <c r="M82" s="10"/>
    </row>
    <row r="83" spans="2:13" ht="15" x14ac:dyDescent="0.25">
      <c r="B83" s="2" t="s">
        <v>29</v>
      </c>
      <c r="C83" s="8" t="s">
        <v>31</v>
      </c>
      <c r="D83" s="5" t="s">
        <v>9</v>
      </c>
      <c r="E83" s="9">
        <f>SUMIFS(Data!E$2:E$121,Data!$B$2:$B$121,$B83,Data!$A$2:$A$121,$C83,Data!$D$2:$D$121,$D83)</f>
        <v>14</v>
      </c>
      <c r="F83" s="9">
        <f>SUMIFS(Data!F$2:F$121,Data!$B$2:$B$121,$B83,Data!$A$2:$A$121,$C83,Data!$D$2:$D$121,$D83)</f>
        <v>44</v>
      </c>
      <c r="G83" s="9">
        <f>SUMIFS(Data!G$2:G$121,Data!$B$2:$B$121,$B83,Data!$A$2:$A$121,$C83,Data!$D$2:$D$121,$D83)</f>
        <v>6.2857142857142865</v>
      </c>
      <c r="H83" s="13">
        <f>SUMIFS(Data!H$2:H$121,Data!$B$2:$B$121,$B83,Data!$A$2:$A$121,$C83,Data!$D$2:$D$121,$D83)</f>
        <v>134600</v>
      </c>
      <c r="I83" s="13">
        <f>SUMIFS(Data!I$2:I$121,Data!$B$2:$B$121,$B83,Data!$A$2:$A$121,$C83,Data!$D$2:$D$121,$D83)</f>
        <v>19228.571428571428</v>
      </c>
      <c r="J83" s="9">
        <f>SUMIFS(Data!J$2:J$121,Data!$B$2:$B$121,$B83,Data!$A$2:$A$121,$C83,Data!$D$2:$D$121,$D83)</f>
        <v>718</v>
      </c>
      <c r="K83" s="9">
        <f>SUMIFS(Data!Q$2:Q$121,Data!$B$2:$B$121,$B83,Data!$A$2:$A$121,$C83,Data!$D$2:$D$121,$D83)</f>
        <v>123</v>
      </c>
      <c r="L83" s="9">
        <f>SUMIFS(Data!R$2:R$121,Data!$B$2:$B$121,$B83,Data!$A$2:$A$121,$C83,Data!$D$2:$D$121,$D83)</f>
        <v>87</v>
      </c>
      <c r="M83" s="10"/>
    </row>
    <row r="84" spans="2:13" ht="15" x14ac:dyDescent="0.25">
      <c r="B84" s="2" t="s">
        <v>29</v>
      </c>
      <c r="C84" s="8" t="s">
        <v>32</v>
      </c>
      <c r="D84" s="5" t="s">
        <v>9</v>
      </c>
      <c r="E84" s="9">
        <f>SUMIFS(Data!E$2:E$121,Data!$B$2:$B$121,$B84,Data!$A$2:$A$121,$C84,Data!$D$2:$D$121,$D84)</f>
        <v>15</v>
      </c>
      <c r="F84" s="9">
        <f>SUMIFS(Data!F$2:F$121,Data!$B$2:$B$121,$B84,Data!$A$2:$A$121,$C84,Data!$D$2:$D$121,$D84)</f>
        <v>40</v>
      </c>
      <c r="G84" s="9">
        <f>SUMIFS(Data!G$2:G$121,Data!$B$2:$B$121,$B84,Data!$A$2:$A$121,$C84,Data!$D$2:$D$121,$D84)</f>
        <v>5.2857142857142856</v>
      </c>
      <c r="H84" s="13">
        <f>SUMIFS(Data!H$2:H$121,Data!$B$2:$B$121,$B84,Data!$A$2:$A$121,$C84,Data!$D$2:$D$121,$D84)</f>
        <v>136000</v>
      </c>
      <c r="I84" s="13">
        <f>SUMIFS(Data!I$2:I$121,Data!$B$2:$B$121,$B84,Data!$A$2:$A$121,$C84,Data!$D$2:$D$121,$D84)</f>
        <v>17971.428571428572</v>
      </c>
      <c r="J84" s="9">
        <f>SUMIFS(Data!J$2:J$121,Data!$B$2:$B$121,$B84,Data!$A$2:$A$121,$C84,Data!$D$2:$D$121,$D84)</f>
        <v>732</v>
      </c>
      <c r="K84" s="9">
        <f>SUMIFS(Data!Q$2:Q$121,Data!$B$2:$B$121,$B84,Data!$A$2:$A$121,$C84,Data!$D$2:$D$121,$D84)</f>
        <v>120</v>
      </c>
      <c r="L84" s="9">
        <f>SUMIFS(Data!R$2:R$121,Data!$B$2:$B$121,$B84,Data!$A$2:$A$121,$C84,Data!$D$2:$D$121,$D84)</f>
        <v>92</v>
      </c>
      <c r="M84" s="10"/>
    </row>
    <row r="85" spans="2:13" ht="15" x14ac:dyDescent="0.25">
      <c r="B85" s="2" t="s">
        <v>29</v>
      </c>
      <c r="C85" s="8" t="s">
        <v>33</v>
      </c>
      <c r="D85" s="5" t="s">
        <v>9</v>
      </c>
      <c r="E85" s="9">
        <f>SUMIFS(Data!E$2:E$121,Data!$B$2:$B$121,$B85,Data!$A$2:$A$121,$C85,Data!$D$2:$D$121,$D85)</f>
        <v>8</v>
      </c>
      <c r="F85" s="9">
        <f>SUMIFS(Data!F$2:F$121,Data!$B$2:$B$121,$B85,Data!$A$2:$A$121,$C85,Data!$D$2:$D$121,$D85)</f>
        <v>19</v>
      </c>
      <c r="G85" s="9">
        <f>SUMIFS(Data!G$2:G$121,Data!$B$2:$B$121,$B85,Data!$A$2:$A$121,$C85,Data!$D$2:$D$121,$D85)</f>
        <v>2.375</v>
      </c>
      <c r="H85" s="13">
        <f>SUMIFS(Data!H$2:H$121,Data!$B$2:$B$121,$B85,Data!$A$2:$A$121,$C85,Data!$D$2:$D$121,$D85)</f>
        <v>64600</v>
      </c>
      <c r="I85" s="13">
        <f>SUMIFS(Data!I$2:I$121,Data!$B$2:$B$121,$B85,Data!$A$2:$A$121,$C85,Data!$D$2:$D$121,$D85)</f>
        <v>8075</v>
      </c>
      <c r="J85" s="9">
        <f>SUMIFS(Data!J$2:J$121,Data!$B$2:$B$121,$B85,Data!$A$2:$A$121,$C85,Data!$D$2:$D$121,$D85)</f>
        <v>324</v>
      </c>
      <c r="K85" s="9">
        <f>SUMIFS(Data!Q$2:Q$121,Data!$B$2:$B$121,$B85,Data!$A$2:$A$121,$C85,Data!$D$2:$D$121,$D85)</f>
        <v>58</v>
      </c>
      <c r="L85" s="9">
        <f>SUMIFS(Data!R$2:R$121,Data!$B$2:$B$121,$B85,Data!$A$2:$A$121,$C85,Data!$D$2:$D$121,$D85)</f>
        <v>53</v>
      </c>
      <c r="M85" s="10"/>
    </row>
    <row r="86" spans="2:13" ht="15" x14ac:dyDescent="0.25">
      <c r="B86" s="2" t="s">
        <v>29</v>
      </c>
      <c r="C86" s="8" t="s">
        <v>34</v>
      </c>
      <c r="D86" s="5" t="s">
        <v>9</v>
      </c>
      <c r="E86" s="9">
        <f>SUMIFS(Data!E$2:E$121,Data!$B$2:$B$121,$B86,Data!$A$2:$A$121,$C86,Data!$D$2:$D$121,$D86)</f>
        <v>16</v>
      </c>
      <c r="F86" s="9">
        <f>SUMIFS(Data!F$2:F$121,Data!$B$2:$B$121,$B86,Data!$A$2:$A$121,$C86,Data!$D$2:$D$121,$D86)</f>
        <v>45</v>
      </c>
      <c r="G86" s="9">
        <f>SUMIFS(Data!G$2:G$121,Data!$B$2:$B$121,$B86,Data!$A$2:$A$121,$C86,Data!$D$2:$D$121,$D86)</f>
        <v>5.6984126984126977</v>
      </c>
      <c r="H86" s="13">
        <f>SUMIFS(Data!H$2:H$121,Data!$B$2:$B$121,$B86,Data!$A$2:$A$121,$C86,Data!$D$2:$D$121,$D86)</f>
        <v>153000</v>
      </c>
      <c r="I86" s="13">
        <f>SUMIFS(Data!I$2:I$121,Data!$B$2:$B$121,$B86,Data!$A$2:$A$121,$C86,Data!$D$2:$D$121,$D86)</f>
        <v>19374.603174603173</v>
      </c>
      <c r="J86" s="9">
        <f>SUMIFS(Data!J$2:J$121,Data!$B$2:$B$121,$B86,Data!$A$2:$A$121,$C86,Data!$D$2:$D$121,$D86)</f>
        <v>745</v>
      </c>
      <c r="K86" s="9">
        <f>SUMIFS(Data!Q$2:Q$121,Data!$B$2:$B$121,$B86,Data!$A$2:$A$121,$C86,Data!$D$2:$D$121,$D86)</f>
        <v>127</v>
      </c>
      <c r="L86" s="9">
        <f>SUMIFS(Data!R$2:R$121,Data!$B$2:$B$121,$B86,Data!$A$2:$A$121,$C86,Data!$D$2:$D$121,$D86)</f>
        <v>97</v>
      </c>
      <c r="M86" s="10"/>
    </row>
    <row r="87" spans="2:13" ht="15" x14ac:dyDescent="0.25">
      <c r="B87" s="2" t="s">
        <v>29</v>
      </c>
      <c r="C87" s="8" t="s">
        <v>35</v>
      </c>
      <c r="D87" s="5" t="s">
        <v>9</v>
      </c>
      <c r="E87" s="9">
        <f>SUMIFS(Data!E$2:E$121,Data!$B$2:$B$121,$B87,Data!$A$2:$A$121,$C87,Data!$D$2:$D$121,$D87)</f>
        <v>16</v>
      </c>
      <c r="F87" s="9">
        <f>SUMIFS(Data!F$2:F$121,Data!$B$2:$B$121,$B87,Data!$A$2:$A$121,$C87,Data!$D$2:$D$121,$D87)</f>
        <v>31</v>
      </c>
      <c r="G87" s="9">
        <f>SUMIFS(Data!G$2:G$121,Data!$B$2:$B$121,$B87,Data!$A$2:$A$121,$C87,Data!$D$2:$D$121,$D87)</f>
        <v>3.9206349206349205</v>
      </c>
      <c r="H87" s="13">
        <f>SUMIFS(Data!H$2:H$121,Data!$B$2:$B$121,$B87,Data!$A$2:$A$121,$C87,Data!$D$2:$D$121,$D87)</f>
        <v>105400</v>
      </c>
      <c r="I87" s="13">
        <f>SUMIFS(Data!I$2:I$121,Data!$B$2:$B$121,$B87,Data!$A$2:$A$121,$C87,Data!$D$2:$D$121,$D87)</f>
        <v>13330.15873015873</v>
      </c>
      <c r="J87" s="9">
        <f>SUMIFS(Data!J$2:J$121,Data!$B$2:$B$121,$B87,Data!$A$2:$A$121,$C87,Data!$D$2:$D$121,$D87)</f>
        <v>693</v>
      </c>
      <c r="K87" s="9">
        <f>SUMIFS(Data!Q$2:Q$121,Data!$B$2:$B$121,$B87,Data!$A$2:$A$121,$C87,Data!$D$2:$D$121,$D87)</f>
        <v>118</v>
      </c>
      <c r="L87" s="9">
        <f>SUMIFS(Data!R$2:R$121,Data!$B$2:$B$121,$B87,Data!$A$2:$A$121,$C87,Data!$D$2:$D$121,$D87)</f>
        <v>88</v>
      </c>
      <c r="M87" s="10"/>
    </row>
    <row r="88" spans="2:13" ht="15" x14ac:dyDescent="0.25">
      <c r="B88" s="2" t="s">
        <v>29</v>
      </c>
      <c r="C88" s="8" t="s">
        <v>36</v>
      </c>
      <c r="D88" s="5" t="s">
        <v>9</v>
      </c>
      <c r="E88" s="9">
        <f>SUMIFS(Data!E$2:E$121,Data!$B$2:$B$121,$B88,Data!$A$2:$A$121,$C88,Data!$D$2:$D$121,$D88)</f>
        <v>8</v>
      </c>
      <c r="F88" s="9">
        <f>SUMIFS(Data!F$2:F$121,Data!$B$2:$B$121,$B88,Data!$A$2:$A$121,$C88,Data!$D$2:$D$121,$D88)</f>
        <v>19</v>
      </c>
      <c r="G88" s="9">
        <f>SUMIFS(Data!G$2:G$121,Data!$B$2:$B$121,$B88,Data!$A$2:$A$121,$C88,Data!$D$2:$D$121,$D88)</f>
        <v>2.375</v>
      </c>
      <c r="H88" s="13">
        <f>SUMIFS(Data!H$2:H$121,Data!$B$2:$B$121,$B88,Data!$A$2:$A$121,$C88,Data!$D$2:$D$121,$D88)</f>
        <v>64600</v>
      </c>
      <c r="I88" s="13">
        <f>SUMIFS(Data!I$2:I$121,Data!$B$2:$B$121,$B88,Data!$A$2:$A$121,$C88,Data!$D$2:$D$121,$D88)</f>
        <v>8075</v>
      </c>
      <c r="J88" s="9">
        <f>SUMIFS(Data!J$2:J$121,Data!$B$2:$B$121,$B88,Data!$A$2:$A$121,$C88,Data!$D$2:$D$121,$D88)</f>
        <v>330</v>
      </c>
      <c r="K88" s="9">
        <f>SUMIFS(Data!Q$2:Q$121,Data!$B$2:$B$121,$B88,Data!$A$2:$A$121,$C88,Data!$D$2:$D$121,$D88)</f>
        <v>63</v>
      </c>
      <c r="L88" s="9">
        <f>SUMIFS(Data!R$2:R$121,Data!$B$2:$B$121,$B88,Data!$A$2:$A$121,$C88,Data!$D$2:$D$121,$D88)</f>
        <v>53</v>
      </c>
      <c r="M88" s="10"/>
    </row>
    <row r="89" spans="2:13" ht="15" x14ac:dyDescent="0.25">
      <c r="B89" s="2" t="s">
        <v>29</v>
      </c>
      <c r="C89" s="8" t="s">
        <v>37</v>
      </c>
      <c r="D89" s="5" t="s">
        <v>9</v>
      </c>
      <c r="E89" s="9">
        <f>SUMIFS(Data!E$2:E$121,Data!$B$2:$B$121,$B89,Data!$A$2:$A$121,$C89,Data!$D$2:$D$121,$D89)</f>
        <v>16</v>
      </c>
      <c r="F89" s="9">
        <f>SUMIFS(Data!F$2:F$121,Data!$B$2:$B$121,$B89,Data!$A$2:$A$121,$C89,Data!$D$2:$D$121,$D89)</f>
        <v>39</v>
      </c>
      <c r="G89" s="9">
        <f>SUMIFS(Data!G$2:G$121,Data!$B$2:$B$121,$B89,Data!$A$2:$A$121,$C89,Data!$D$2:$D$121,$D89)</f>
        <v>4.875</v>
      </c>
      <c r="H89" s="13">
        <f>SUMIFS(Data!H$2:H$121,Data!$B$2:$B$121,$B89,Data!$A$2:$A$121,$C89,Data!$D$2:$D$121,$D89)</f>
        <v>132600</v>
      </c>
      <c r="I89" s="13">
        <f>SUMIFS(Data!I$2:I$121,Data!$B$2:$B$121,$B89,Data!$A$2:$A$121,$C89,Data!$D$2:$D$121,$D89)</f>
        <v>16575</v>
      </c>
      <c r="J89" s="9">
        <f>SUMIFS(Data!J$2:J$121,Data!$B$2:$B$121,$B89,Data!$A$2:$A$121,$C89,Data!$D$2:$D$121,$D89)</f>
        <v>762</v>
      </c>
      <c r="K89" s="9">
        <f>SUMIFS(Data!Q$2:Q$121,Data!$B$2:$B$121,$B89,Data!$A$2:$A$121,$C89,Data!$D$2:$D$121,$D89)</f>
        <v>121</v>
      </c>
      <c r="L89" s="9">
        <f>SUMIFS(Data!R$2:R$121,Data!$B$2:$B$121,$B89,Data!$A$2:$A$121,$C89,Data!$D$2:$D$121,$D89)</f>
        <v>96</v>
      </c>
      <c r="M89" s="10"/>
    </row>
    <row r="90" spans="2:13" ht="15" x14ac:dyDescent="0.25">
      <c r="B90" s="2" t="s">
        <v>29</v>
      </c>
      <c r="C90" s="8" t="s">
        <v>38</v>
      </c>
      <c r="D90" s="5" t="s">
        <v>9</v>
      </c>
      <c r="E90" s="9">
        <f>SUMIFS(Data!E$2:E$121,Data!$B$2:$B$121,$B90,Data!$A$2:$A$121,$C90,Data!$D$2:$D$121,$D90)</f>
        <v>18</v>
      </c>
      <c r="F90" s="9">
        <f>SUMIFS(Data!F$2:F$121,Data!$B$2:$B$121,$B90,Data!$A$2:$A$121,$C90,Data!$D$2:$D$121,$D90)</f>
        <v>40</v>
      </c>
      <c r="G90" s="9">
        <f>SUMIFS(Data!G$2:G$121,Data!$B$2:$B$121,$B90,Data!$A$2:$A$121,$C90,Data!$D$2:$D$121,$D90)</f>
        <v>4.4444444444444446</v>
      </c>
      <c r="H90" s="13">
        <f>SUMIFS(Data!H$2:H$121,Data!$B$2:$B$121,$B90,Data!$A$2:$A$121,$C90,Data!$D$2:$D$121,$D90)</f>
        <v>136000</v>
      </c>
      <c r="I90" s="13">
        <f>SUMIFS(Data!I$2:I$121,Data!$B$2:$B$121,$B90,Data!$A$2:$A$121,$C90,Data!$D$2:$D$121,$D90)</f>
        <v>15111.111111111111</v>
      </c>
      <c r="J90" s="9">
        <f>SUMIFS(Data!J$2:J$121,Data!$B$2:$B$121,$B90,Data!$A$2:$A$121,$C90,Data!$D$2:$D$121,$D90)</f>
        <v>716</v>
      </c>
      <c r="K90" s="9">
        <f>SUMIFS(Data!Q$2:Q$121,Data!$B$2:$B$121,$B90,Data!$A$2:$A$121,$C90,Data!$D$2:$D$121,$D90)</f>
        <v>125</v>
      </c>
      <c r="L90" s="9">
        <f>SUMIFS(Data!R$2:R$121,Data!$B$2:$B$121,$B90,Data!$A$2:$A$121,$C90,Data!$D$2:$D$121,$D90)</f>
        <v>95</v>
      </c>
      <c r="M90" s="10"/>
    </row>
    <row r="91" spans="2:13" ht="15" x14ac:dyDescent="0.25">
      <c r="B91" s="2" t="s">
        <v>29</v>
      </c>
      <c r="C91" s="8" t="s">
        <v>39</v>
      </c>
      <c r="D91" s="5" t="s">
        <v>9</v>
      </c>
      <c r="E91" s="9">
        <f>SUMIFS(Data!E$2:E$121,Data!$B$2:$B$121,$B91,Data!$A$2:$A$121,$C91,Data!$D$2:$D$121,$D91)</f>
        <v>15</v>
      </c>
      <c r="F91" s="9">
        <f>SUMIFS(Data!F$2:F$121,Data!$B$2:$B$121,$B91,Data!$A$2:$A$121,$C91,Data!$D$2:$D$121,$D91)</f>
        <v>30</v>
      </c>
      <c r="G91" s="9">
        <f>SUMIFS(Data!G$2:G$121,Data!$B$2:$B$121,$B91,Data!$A$2:$A$121,$C91,Data!$D$2:$D$121,$D91)</f>
        <v>4.166666666666667</v>
      </c>
      <c r="H91" s="13">
        <f>SUMIFS(Data!H$2:H$121,Data!$B$2:$B$121,$B91,Data!$A$2:$A$121,$C91,Data!$D$2:$D$121,$D91)</f>
        <v>121000</v>
      </c>
      <c r="I91" s="13">
        <f>SUMIFS(Data!I$2:I$121,Data!$B$2:$B$121,$B91,Data!$A$2:$A$121,$C91,Data!$D$2:$D$121,$D91)</f>
        <v>17333.333333333332</v>
      </c>
      <c r="J91" s="9">
        <f>SUMIFS(Data!J$2:J$121,Data!$B$2:$B$121,$B91,Data!$A$2:$A$121,$C91,Data!$D$2:$D$121,$D91)</f>
        <v>768</v>
      </c>
      <c r="K91" s="9">
        <f>SUMIFS(Data!Q$2:Q$121,Data!$B$2:$B$121,$B91,Data!$A$2:$A$121,$C91,Data!$D$2:$D$121,$D91)</f>
        <v>116</v>
      </c>
      <c r="L91" s="9">
        <f>SUMIFS(Data!R$2:R$121,Data!$B$2:$B$121,$B91,Data!$A$2:$A$121,$C91,Data!$D$2:$D$121,$D91)</f>
        <v>100</v>
      </c>
      <c r="M91" s="10"/>
    </row>
    <row r="92" spans="2:13" ht="15" x14ac:dyDescent="0.25">
      <c r="B92" s="2" t="s">
        <v>30</v>
      </c>
      <c r="C92" s="8" t="s">
        <v>28</v>
      </c>
      <c r="D92" s="5" t="s">
        <v>9</v>
      </c>
      <c r="E92" s="9">
        <f>SUMIFS(Data!E$2:E$121,Data!$B$2:$B$121,$B92,Data!$A$2:$A$121,$C92,Data!$D$2:$D$121,$D92)</f>
        <v>0</v>
      </c>
      <c r="F92" s="9">
        <f>SUMIFS(Data!F$2:F$121,Data!$B$2:$B$121,$B92,Data!$A$2:$A$121,$C92,Data!$D$2:$D$121,$D92)</f>
        <v>0</v>
      </c>
      <c r="G92" s="9">
        <f>SUMIFS(Data!G$2:G$121,Data!$B$2:$B$121,$B92,Data!$A$2:$A$121,$C92,Data!$D$2:$D$121,$D92)</f>
        <v>0</v>
      </c>
      <c r="H92" s="13">
        <f>SUMIFS(Data!H$2:H$121,Data!$B$2:$B$121,$B92,Data!$A$2:$A$121,$C92,Data!$D$2:$D$121,$D92)</f>
        <v>0</v>
      </c>
      <c r="I92" s="13">
        <f>SUMIFS(Data!I$2:I$121,Data!$B$2:$B$121,$B92,Data!$A$2:$A$121,$C92,Data!$D$2:$D$121,$D92)</f>
        <v>0</v>
      </c>
      <c r="J92" s="9">
        <f>SUMIFS(Data!J$2:J$121,Data!$B$2:$B$121,$B92,Data!$A$2:$A$121,$C92,Data!$D$2:$D$121,$D92)</f>
        <v>0</v>
      </c>
      <c r="K92" s="9">
        <f>SUMIFS(Data!Q$2:Q$121,Data!$B$2:$B$121,$B92,Data!$A$2:$A$121,$C92,Data!$D$2:$D$121,$D92)</f>
        <v>0</v>
      </c>
      <c r="L92" s="9">
        <f>SUMIFS(Data!R$2:R$121,Data!$B$2:$B$121,$B92,Data!$A$2:$A$121,$C92,Data!$D$2:$D$121,$D92)</f>
        <v>0</v>
      </c>
      <c r="M92" s="10"/>
    </row>
    <row r="93" spans="2:13" ht="15" x14ac:dyDescent="0.25">
      <c r="B93" s="2" t="s">
        <v>30</v>
      </c>
      <c r="C93" s="8" t="s">
        <v>31</v>
      </c>
      <c r="D93" s="5" t="s">
        <v>9</v>
      </c>
      <c r="E93" s="9">
        <f>SUMIFS(Data!E$2:E$121,Data!$B$2:$B$121,$B93,Data!$A$2:$A$121,$C93,Data!$D$2:$D$121,$D93)</f>
        <v>6</v>
      </c>
      <c r="F93" s="9">
        <f>SUMIFS(Data!F$2:F$121,Data!$B$2:$B$121,$B93,Data!$A$2:$A$121,$C93,Data!$D$2:$D$121,$D93)</f>
        <v>50</v>
      </c>
      <c r="G93" s="9">
        <f>SUMIFS(Data!G$2:G$121,Data!$B$2:$B$121,$B93,Data!$A$2:$A$121,$C93,Data!$D$2:$D$121,$D93)</f>
        <v>8.3333333333333339</v>
      </c>
      <c r="H93" s="13">
        <f>SUMIFS(Data!H$2:H$121,Data!$B$2:$B$121,$B93,Data!$A$2:$A$121,$C93,Data!$D$2:$D$121,$D93)</f>
        <v>80000</v>
      </c>
      <c r="I93" s="13">
        <f>SUMIFS(Data!I$2:I$121,Data!$B$2:$B$121,$B93,Data!$A$2:$A$121,$C93,Data!$D$2:$D$121,$D93)</f>
        <v>13333.333333333334</v>
      </c>
      <c r="J93" s="9">
        <f>SUMIFS(Data!J$2:J$121,Data!$B$2:$B$121,$B93,Data!$A$2:$A$121,$C93,Data!$D$2:$D$121,$D93)</f>
        <v>333</v>
      </c>
      <c r="K93" s="9">
        <f>SUMIFS(Data!Q$2:Q$121,Data!$B$2:$B$121,$B93,Data!$A$2:$A$121,$C93,Data!$D$2:$D$121,$D93)</f>
        <v>80</v>
      </c>
      <c r="L93" s="9">
        <f>SUMIFS(Data!R$2:R$121,Data!$B$2:$B$121,$B93,Data!$A$2:$A$121,$C93,Data!$D$2:$D$121,$D93)</f>
        <v>30</v>
      </c>
      <c r="M93" s="10"/>
    </row>
    <row r="94" spans="2:13" ht="15" x14ac:dyDescent="0.25">
      <c r="B94" s="2" t="s">
        <v>30</v>
      </c>
      <c r="C94" s="8" t="s">
        <v>32</v>
      </c>
      <c r="D94" s="5" t="s">
        <v>9</v>
      </c>
      <c r="E94" s="9">
        <f>SUMIFS(Data!E$2:E$121,Data!$B$2:$B$121,$B94,Data!$A$2:$A$121,$C94,Data!$D$2:$D$121,$D94)</f>
        <v>7</v>
      </c>
      <c r="F94" s="9">
        <f>SUMIFS(Data!F$2:F$121,Data!$B$2:$B$121,$B94,Data!$A$2:$A$121,$C94,Data!$D$2:$D$121,$D94)</f>
        <v>55</v>
      </c>
      <c r="G94" s="9">
        <f>SUMIFS(Data!G$2:G$121,Data!$B$2:$B$121,$B94,Data!$A$2:$A$121,$C94,Data!$D$2:$D$121,$D94)</f>
        <v>7.8571428571428568</v>
      </c>
      <c r="H94" s="13">
        <f>SUMIFS(Data!H$2:H$121,Data!$B$2:$B$121,$B94,Data!$A$2:$A$121,$C94,Data!$D$2:$D$121,$D94)</f>
        <v>80000</v>
      </c>
      <c r="I94" s="13">
        <f>SUMIFS(Data!I$2:I$121,Data!$B$2:$B$121,$B94,Data!$A$2:$A$121,$C94,Data!$D$2:$D$121,$D94)</f>
        <v>11428.571428571429</v>
      </c>
      <c r="J94" s="9">
        <f>SUMIFS(Data!J$2:J$121,Data!$B$2:$B$121,$B94,Data!$A$2:$A$121,$C94,Data!$D$2:$D$121,$D94)</f>
        <v>500</v>
      </c>
      <c r="K94" s="9">
        <f>SUMIFS(Data!Q$2:Q$121,Data!$B$2:$B$121,$B94,Data!$A$2:$A$121,$C94,Data!$D$2:$D$121,$D94)</f>
        <v>80</v>
      </c>
      <c r="L94" s="9">
        <f>SUMIFS(Data!R$2:R$121,Data!$B$2:$B$121,$B94,Data!$A$2:$A$121,$C94,Data!$D$2:$D$121,$D94)</f>
        <v>30</v>
      </c>
      <c r="M94" s="10"/>
    </row>
    <row r="95" spans="2:13" ht="15" x14ac:dyDescent="0.25">
      <c r="B95" s="2" t="s">
        <v>30</v>
      </c>
      <c r="C95" s="8" t="s">
        <v>33</v>
      </c>
      <c r="D95" s="5" t="s">
        <v>9</v>
      </c>
      <c r="E95" s="9">
        <f>SUMIFS(Data!E$2:E$121,Data!$B$2:$B$121,$B95,Data!$A$2:$A$121,$C95,Data!$D$2:$D$121,$D95)</f>
        <v>0</v>
      </c>
      <c r="F95" s="9">
        <f>SUMIFS(Data!F$2:F$121,Data!$B$2:$B$121,$B95,Data!$A$2:$A$121,$C95,Data!$D$2:$D$121,$D95)</f>
        <v>0</v>
      </c>
      <c r="G95" s="9">
        <f>SUMIFS(Data!G$2:G$121,Data!$B$2:$B$121,$B95,Data!$A$2:$A$121,$C95,Data!$D$2:$D$121,$D95)</f>
        <v>0</v>
      </c>
      <c r="H95" s="13">
        <f>SUMIFS(Data!H$2:H$121,Data!$B$2:$B$121,$B95,Data!$A$2:$A$121,$C95,Data!$D$2:$D$121,$D95)</f>
        <v>0</v>
      </c>
      <c r="I95" s="13">
        <f>SUMIFS(Data!I$2:I$121,Data!$B$2:$B$121,$B95,Data!$A$2:$A$121,$C95,Data!$D$2:$D$121,$D95)</f>
        <v>0</v>
      </c>
      <c r="J95" s="9">
        <f>SUMIFS(Data!J$2:J$121,Data!$B$2:$B$121,$B95,Data!$A$2:$A$121,$C95,Data!$D$2:$D$121,$D95)</f>
        <v>0</v>
      </c>
      <c r="K95" s="9">
        <f>SUMIFS(Data!Q$2:Q$121,Data!$B$2:$B$121,$B95,Data!$A$2:$A$121,$C95,Data!$D$2:$D$121,$D95)</f>
        <v>0</v>
      </c>
      <c r="L95" s="9">
        <f>SUMIFS(Data!R$2:R$121,Data!$B$2:$B$121,$B95,Data!$A$2:$A$121,$C95,Data!$D$2:$D$121,$D95)</f>
        <v>0</v>
      </c>
      <c r="M95" s="10"/>
    </row>
    <row r="96" spans="2:13" ht="15" x14ac:dyDescent="0.25">
      <c r="B96" s="2" t="s">
        <v>30</v>
      </c>
      <c r="C96" s="8" t="s">
        <v>34</v>
      </c>
      <c r="D96" s="5" t="s">
        <v>9</v>
      </c>
      <c r="E96" s="9">
        <f>SUMIFS(Data!E$2:E$121,Data!$B$2:$B$121,$B96,Data!$A$2:$A$121,$C96,Data!$D$2:$D$121,$D96)</f>
        <v>0</v>
      </c>
      <c r="F96" s="9">
        <f>SUMIFS(Data!F$2:F$121,Data!$B$2:$B$121,$B96,Data!$A$2:$A$121,$C96,Data!$D$2:$D$121,$D96)</f>
        <v>0</v>
      </c>
      <c r="G96" s="9">
        <f>SUMIFS(Data!G$2:G$121,Data!$B$2:$B$121,$B96,Data!$A$2:$A$121,$C96,Data!$D$2:$D$121,$D96)</f>
        <v>0</v>
      </c>
      <c r="H96" s="13">
        <f>SUMIFS(Data!H$2:H$121,Data!$B$2:$B$121,$B96,Data!$A$2:$A$121,$C96,Data!$D$2:$D$121,$D96)</f>
        <v>0</v>
      </c>
      <c r="I96" s="13">
        <f>SUMIFS(Data!I$2:I$121,Data!$B$2:$B$121,$B96,Data!$A$2:$A$121,$C96,Data!$D$2:$D$121,$D96)</f>
        <v>0</v>
      </c>
      <c r="J96" s="9">
        <f>SUMIFS(Data!J$2:J$121,Data!$B$2:$B$121,$B96,Data!$A$2:$A$121,$C96,Data!$D$2:$D$121,$D96)</f>
        <v>0</v>
      </c>
      <c r="K96" s="9">
        <f>SUMIFS(Data!Q$2:Q$121,Data!$B$2:$B$121,$B96,Data!$A$2:$A$121,$C96,Data!$D$2:$D$121,$D96)</f>
        <v>0</v>
      </c>
      <c r="L96" s="9">
        <f>SUMIFS(Data!R$2:R$121,Data!$B$2:$B$121,$B96,Data!$A$2:$A$121,$C96,Data!$D$2:$D$121,$D96)</f>
        <v>0</v>
      </c>
      <c r="M96" s="10"/>
    </row>
    <row r="97" spans="2:13" ht="15" x14ac:dyDescent="0.25">
      <c r="B97" s="2" t="s">
        <v>30</v>
      </c>
      <c r="C97" s="8" t="s">
        <v>35</v>
      </c>
      <c r="D97" s="5" t="s">
        <v>9</v>
      </c>
      <c r="E97" s="9">
        <f>SUMIFS(Data!E$2:E$121,Data!$B$2:$B$121,$B97,Data!$A$2:$A$121,$C97,Data!$D$2:$D$121,$D97)</f>
        <v>0</v>
      </c>
      <c r="F97" s="9">
        <f>SUMIFS(Data!F$2:F$121,Data!$B$2:$B$121,$B97,Data!$A$2:$A$121,$C97,Data!$D$2:$D$121,$D97)</f>
        <v>0</v>
      </c>
      <c r="G97" s="9">
        <f>SUMIFS(Data!G$2:G$121,Data!$B$2:$B$121,$B97,Data!$A$2:$A$121,$C97,Data!$D$2:$D$121,$D97)</f>
        <v>0</v>
      </c>
      <c r="H97" s="13">
        <f>SUMIFS(Data!H$2:H$121,Data!$B$2:$B$121,$B97,Data!$A$2:$A$121,$C97,Data!$D$2:$D$121,$D97)</f>
        <v>0</v>
      </c>
      <c r="I97" s="13">
        <f>SUMIFS(Data!I$2:I$121,Data!$B$2:$B$121,$B97,Data!$A$2:$A$121,$C97,Data!$D$2:$D$121,$D97)</f>
        <v>0</v>
      </c>
      <c r="J97" s="9">
        <f>SUMIFS(Data!J$2:J$121,Data!$B$2:$B$121,$B97,Data!$A$2:$A$121,$C97,Data!$D$2:$D$121,$D97)</f>
        <v>0</v>
      </c>
      <c r="K97" s="9">
        <f>SUMIFS(Data!Q$2:Q$121,Data!$B$2:$B$121,$B97,Data!$A$2:$A$121,$C97,Data!$D$2:$D$121,$D97)</f>
        <v>0</v>
      </c>
      <c r="L97" s="9">
        <f>SUMIFS(Data!R$2:R$121,Data!$B$2:$B$121,$B97,Data!$A$2:$A$121,$C97,Data!$D$2:$D$121,$D97)</f>
        <v>0</v>
      </c>
      <c r="M97" s="10"/>
    </row>
    <row r="98" spans="2:13" ht="15" x14ac:dyDescent="0.25">
      <c r="B98" s="2" t="s">
        <v>30</v>
      </c>
      <c r="C98" s="8" t="s">
        <v>36</v>
      </c>
      <c r="D98" s="5" t="s">
        <v>9</v>
      </c>
      <c r="E98" s="9">
        <f>SUMIFS(Data!E$2:E$121,Data!$B$2:$B$121,$B98,Data!$A$2:$A$121,$C98,Data!$D$2:$D$121,$D98)</f>
        <v>0</v>
      </c>
      <c r="F98" s="9">
        <f>SUMIFS(Data!F$2:F$121,Data!$B$2:$B$121,$B98,Data!$A$2:$A$121,$C98,Data!$D$2:$D$121,$D98)</f>
        <v>0</v>
      </c>
      <c r="G98" s="9">
        <f>SUMIFS(Data!G$2:G$121,Data!$B$2:$B$121,$B98,Data!$A$2:$A$121,$C98,Data!$D$2:$D$121,$D98)</f>
        <v>0</v>
      </c>
      <c r="H98" s="13">
        <f>SUMIFS(Data!H$2:H$121,Data!$B$2:$B$121,$B98,Data!$A$2:$A$121,$C98,Data!$D$2:$D$121,$D98)</f>
        <v>0</v>
      </c>
      <c r="I98" s="13">
        <f>SUMIFS(Data!I$2:I$121,Data!$B$2:$B$121,$B98,Data!$A$2:$A$121,$C98,Data!$D$2:$D$121,$D98)</f>
        <v>0</v>
      </c>
      <c r="J98" s="9">
        <f>SUMIFS(Data!J$2:J$121,Data!$B$2:$B$121,$B98,Data!$A$2:$A$121,$C98,Data!$D$2:$D$121,$D98)</f>
        <v>0</v>
      </c>
      <c r="K98" s="9">
        <f>SUMIFS(Data!Q$2:Q$121,Data!$B$2:$B$121,$B98,Data!$A$2:$A$121,$C98,Data!$D$2:$D$121,$D98)</f>
        <v>0</v>
      </c>
      <c r="L98" s="9">
        <f>SUMIFS(Data!R$2:R$121,Data!$B$2:$B$121,$B98,Data!$A$2:$A$121,$C98,Data!$D$2:$D$121,$D98)</f>
        <v>0</v>
      </c>
      <c r="M98" s="10"/>
    </row>
    <row r="99" spans="2:13" ht="15" x14ac:dyDescent="0.25">
      <c r="B99" s="2" t="s">
        <v>30</v>
      </c>
      <c r="C99" s="8" t="s">
        <v>37</v>
      </c>
      <c r="D99" s="5" t="s">
        <v>9</v>
      </c>
      <c r="E99" s="9">
        <f>SUMIFS(Data!E$2:E$121,Data!$B$2:$B$121,$B99,Data!$A$2:$A$121,$C99,Data!$D$2:$D$121,$D99)</f>
        <v>0</v>
      </c>
      <c r="F99" s="9">
        <f>SUMIFS(Data!F$2:F$121,Data!$B$2:$B$121,$B99,Data!$A$2:$A$121,$C99,Data!$D$2:$D$121,$D99)</f>
        <v>0</v>
      </c>
      <c r="G99" s="9">
        <f>SUMIFS(Data!G$2:G$121,Data!$B$2:$B$121,$B99,Data!$A$2:$A$121,$C99,Data!$D$2:$D$121,$D99)</f>
        <v>0</v>
      </c>
      <c r="H99" s="13">
        <f>SUMIFS(Data!H$2:H$121,Data!$B$2:$B$121,$B99,Data!$A$2:$A$121,$C99,Data!$D$2:$D$121,$D99)</f>
        <v>0</v>
      </c>
      <c r="I99" s="13">
        <f>SUMIFS(Data!I$2:I$121,Data!$B$2:$B$121,$B99,Data!$A$2:$A$121,$C99,Data!$D$2:$D$121,$D99)</f>
        <v>0</v>
      </c>
      <c r="J99" s="9">
        <f>SUMIFS(Data!J$2:J$121,Data!$B$2:$B$121,$B99,Data!$A$2:$A$121,$C99,Data!$D$2:$D$121,$D99)</f>
        <v>0</v>
      </c>
      <c r="K99" s="9">
        <f>SUMIFS(Data!Q$2:Q$121,Data!$B$2:$B$121,$B99,Data!$A$2:$A$121,$C99,Data!$D$2:$D$121,$D99)</f>
        <v>0</v>
      </c>
      <c r="L99" s="9">
        <f>SUMIFS(Data!R$2:R$121,Data!$B$2:$B$121,$B99,Data!$A$2:$A$121,$C99,Data!$D$2:$D$121,$D99)</f>
        <v>0</v>
      </c>
      <c r="M99" s="10"/>
    </row>
    <row r="100" spans="2:13" ht="15" x14ac:dyDescent="0.25">
      <c r="B100" s="2" t="s">
        <v>30</v>
      </c>
      <c r="C100" s="8" t="s">
        <v>38</v>
      </c>
      <c r="D100" s="5" t="s">
        <v>9</v>
      </c>
      <c r="E100" s="9">
        <f>SUMIFS(Data!E$2:E$121,Data!$B$2:$B$121,$B100,Data!$A$2:$A$121,$C100,Data!$D$2:$D$121,$D100)</f>
        <v>0</v>
      </c>
      <c r="F100" s="9">
        <f>SUMIFS(Data!F$2:F$121,Data!$B$2:$B$121,$B100,Data!$A$2:$A$121,$C100,Data!$D$2:$D$121,$D100)</f>
        <v>0</v>
      </c>
      <c r="G100" s="9">
        <f>SUMIFS(Data!G$2:G$121,Data!$B$2:$B$121,$B100,Data!$A$2:$A$121,$C100,Data!$D$2:$D$121,$D100)</f>
        <v>0</v>
      </c>
      <c r="H100" s="13">
        <f>SUMIFS(Data!H$2:H$121,Data!$B$2:$B$121,$B100,Data!$A$2:$A$121,$C100,Data!$D$2:$D$121,$D100)</f>
        <v>0</v>
      </c>
      <c r="I100" s="13">
        <f>SUMIFS(Data!I$2:I$121,Data!$B$2:$B$121,$B100,Data!$A$2:$A$121,$C100,Data!$D$2:$D$121,$D100)</f>
        <v>0</v>
      </c>
      <c r="J100" s="9">
        <f>SUMIFS(Data!J$2:J$121,Data!$B$2:$B$121,$B100,Data!$A$2:$A$121,$C100,Data!$D$2:$D$121,$D100)</f>
        <v>0</v>
      </c>
      <c r="K100" s="9">
        <f>SUMIFS(Data!Q$2:Q$121,Data!$B$2:$B$121,$B100,Data!$A$2:$A$121,$C100,Data!$D$2:$D$121,$D100)</f>
        <v>0</v>
      </c>
      <c r="L100" s="9">
        <f>SUMIFS(Data!R$2:R$121,Data!$B$2:$B$121,$B100,Data!$A$2:$A$121,$C100,Data!$D$2:$D$121,$D100)</f>
        <v>0</v>
      </c>
      <c r="M100" s="10"/>
    </row>
    <row r="101" spans="2:13" ht="15" x14ac:dyDescent="0.25">
      <c r="B101" s="2" t="s">
        <v>30</v>
      </c>
      <c r="C101" s="8" t="s">
        <v>39</v>
      </c>
      <c r="D101" s="5" t="s">
        <v>9</v>
      </c>
      <c r="E101" s="9">
        <f>SUMIFS(Data!E$2:E$121,Data!$B$2:$B$121,$B101,Data!$A$2:$A$121,$C101,Data!$D$2:$D$121,$D101)</f>
        <v>0</v>
      </c>
      <c r="F101" s="9">
        <f>SUMIFS(Data!F$2:F$121,Data!$B$2:$B$121,$B101,Data!$A$2:$A$121,$C101,Data!$D$2:$D$121,$D101)</f>
        <v>0</v>
      </c>
      <c r="G101" s="9">
        <f>SUMIFS(Data!G$2:G$121,Data!$B$2:$B$121,$B101,Data!$A$2:$A$121,$C101,Data!$D$2:$D$121,$D101)</f>
        <v>0</v>
      </c>
      <c r="H101" s="13">
        <f>SUMIFS(Data!H$2:H$121,Data!$B$2:$B$121,$B101,Data!$A$2:$A$121,$C101,Data!$D$2:$D$121,$D101)</f>
        <v>0</v>
      </c>
      <c r="I101" s="13">
        <f>SUMIFS(Data!I$2:I$121,Data!$B$2:$B$121,$B101,Data!$A$2:$A$121,$C101,Data!$D$2:$D$121,$D101)</f>
        <v>0</v>
      </c>
      <c r="J101" s="9">
        <f>SUMIFS(Data!J$2:J$121,Data!$B$2:$B$121,$B101,Data!$A$2:$A$121,$C101,Data!$D$2:$D$121,$D101)</f>
        <v>0</v>
      </c>
      <c r="K101" s="9">
        <f>SUMIFS(Data!Q$2:Q$121,Data!$B$2:$B$121,$B101,Data!$A$2:$A$121,$C101,Data!$D$2:$D$121,$D101)</f>
        <v>0</v>
      </c>
      <c r="L101" s="9">
        <f>SUMIFS(Data!R$2:R$121,Data!$B$2:$B$121,$B101,Data!$A$2:$A$121,$C101,Data!$D$2:$D$121,$D101)</f>
        <v>0</v>
      </c>
      <c r="M101" s="10"/>
    </row>
    <row r="102" spans="2:13" ht="15" x14ac:dyDescent="0.25">
      <c r="B102" s="2" t="s">
        <v>29</v>
      </c>
      <c r="C102" s="8" t="s">
        <v>28</v>
      </c>
      <c r="D102" s="5" t="s">
        <v>6</v>
      </c>
      <c r="E102" s="9">
        <f>SUMIFS(Data!E$2:E$121,Data!$B$2:$B$121,$B102,Data!$A$2:$A$121,$C102,Data!$D$2:$D$121,$D102)</f>
        <v>0</v>
      </c>
      <c r="F102" s="9">
        <f>SUMIFS(Data!F$2:F$121,Data!$B$2:$B$121,$B102,Data!$A$2:$A$121,$C102,Data!$D$2:$D$121,$D102)</f>
        <v>0</v>
      </c>
      <c r="G102" s="9">
        <f>SUMIFS(Data!G$2:G$121,Data!$B$2:$B$121,$B102,Data!$A$2:$A$121,$C102,Data!$D$2:$D$121,$D102)</f>
        <v>0</v>
      </c>
      <c r="H102" s="13">
        <f>SUMIFS(Data!H$2:H$121,Data!$B$2:$B$121,$B102,Data!$A$2:$A$121,$C102,Data!$D$2:$D$121,$D102)</f>
        <v>0</v>
      </c>
      <c r="I102" s="13">
        <f>SUMIFS(Data!I$2:I$121,Data!$B$2:$B$121,$B102,Data!$A$2:$A$121,$C102,Data!$D$2:$D$121,$D102)</f>
        <v>0</v>
      </c>
      <c r="J102" s="9">
        <f>SUMIFS(Data!J$2:J$121,Data!$B$2:$B$121,$B102,Data!$A$2:$A$121,$C102,Data!$D$2:$D$121,$D102)</f>
        <v>0</v>
      </c>
      <c r="K102" s="9">
        <f>SUMIFS(Data!Q$2:Q$121,Data!$B$2:$B$121,$B102,Data!$A$2:$A$121,$C102,Data!$D$2:$D$121,$D102)</f>
        <v>0</v>
      </c>
      <c r="L102" s="9">
        <f>SUMIFS(Data!R$2:R$121,Data!$B$2:$B$121,$B102,Data!$A$2:$A$121,$C102,Data!$D$2:$D$121,$D102)</f>
        <v>0</v>
      </c>
      <c r="M102" s="10"/>
    </row>
    <row r="103" spans="2:13" ht="15" x14ac:dyDescent="0.25">
      <c r="B103" s="2" t="s">
        <v>29</v>
      </c>
      <c r="C103" s="8" t="s">
        <v>31</v>
      </c>
      <c r="D103" s="5" t="s">
        <v>6</v>
      </c>
      <c r="E103" s="9">
        <f>SUMIFS(Data!E$2:E$121,Data!$B$2:$B$121,$B103,Data!$A$2:$A$121,$C103,Data!$D$2:$D$121,$D103)</f>
        <v>0</v>
      </c>
      <c r="F103" s="9">
        <f>SUMIFS(Data!F$2:F$121,Data!$B$2:$B$121,$B103,Data!$A$2:$A$121,$C103,Data!$D$2:$D$121,$D103)</f>
        <v>0</v>
      </c>
      <c r="G103" s="9">
        <f>SUMIFS(Data!G$2:G$121,Data!$B$2:$B$121,$B103,Data!$A$2:$A$121,$C103,Data!$D$2:$D$121,$D103)</f>
        <v>0</v>
      </c>
      <c r="H103" s="13">
        <f>SUMIFS(Data!H$2:H$121,Data!$B$2:$B$121,$B103,Data!$A$2:$A$121,$C103,Data!$D$2:$D$121,$D103)</f>
        <v>0</v>
      </c>
      <c r="I103" s="13">
        <f>SUMIFS(Data!I$2:I$121,Data!$B$2:$B$121,$B103,Data!$A$2:$A$121,$C103,Data!$D$2:$D$121,$D103)</f>
        <v>0</v>
      </c>
      <c r="J103" s="9">
        <f>SUMIFS(Data!J$2:J$121,Data!$B$2:$B$121,$B103,Data!$A$2:$A$121,$C103,Data!$D$2:$D$121,$D103)</f>
        <v>0</v>
      </c>
      <c r="K103" s="9">
        <f>SUMIFS(Data!Q$2:Q$121,Data!$B$2:$B$121,$B103,Data!$A$2:$A$121,$C103,Data!$D$2:$D$121,$D103)</f>
        <v>0</v>
      </c>
      <c r="L103" s="9">
        <f>SUMIFS(Data!R$2:R$121,Data!$B$2:$B$121,$B103,Data!$A$2:$A$121,$C103,Data!$D$2:$D$121,$D103)</f>
        <v>0</v>
      </c>
      <c r="M103" s="10"/>
    </row>
    <row r="104" spans="2:13" ht="15" x14ac:dyDescent="0.25">
      <c r="B104" s="2" t="s">
        <v>29</v>
      </c>
      <c r="C104" s="8" t="s">
        <v>32</v>
      </c>
      <c r="D104" s="5" t="s">
        <v>6</v>
      </c>
      <c r="E104" s="9">
        <f>SUMIFS(Data!E$2:E$121,Data!$B$2:$B$121,$B104,Data!$A$2:$A$121,$C104,Data!$D$2:$D$121,$D104)</f>
        <v>0</v>
      </c>
      <c r="F104" s="9">
        <f>SUMIFS(Data!F$2:F$121,Data!$B$2:$B$121,$B104,Data!$A$2:$A$121,$C104,Data!$D$2:$D$121,$D104)</f>
        <v>0</v>
      </c>
      <c r="G104" s="9">
        <f>SUMIFS(Data!G$2:G$121,Data!$B$2:$B$121,$B104,Data!$A$2:$A$121,$C104,Data!$D$2:$D$121,$D104)</f>
        <v>0</v>
      </c>
      <c r="H104" s="13">
        <f>SUMIFS(Data!H$2:H$121,Data!$B$2:$B$121,$B104,Data!$A$2:$A$121,$C104,Data!$D$2:$D$121,$D104)</f>
        <v>0</v>
      </c>
      <c r="I104" s="13">
        <f>SUMIFS(Data!I$2:I$121,Data!$B$2:$B$121,$B104,Data!$A$2:$A$121,$C104,Data!$D$2:$D$121,$D104)</f>
        <v>0</v>
      </c>
      <c r="J104" s="9">
        <f>SUMIFS(Data!J$2:J$121,Data!$B$2:$B$121,$B104,Data!$A$2:$A$121,$C104,Data!$D$2:$D$121,$D104)</f>
        <v>0</v>
      </c>
      <c r="K104" s="9">
        <f>SUMIFS(Data!Q$2:Q$121,Data!$B$2:$B$121,$B104,Data!$A$2:$A$121,$C104,Data!$D$2:$D$121,$D104)</f>
        <v>0</v>
      </c>
      <c r="L104" s="9">
        <f>SUMIFS(Data!R$2:R$121,Data!$B$2:$B$121,$B104,Data!$A$2:$A$121,$C104,Data!$D$2:$D$121,$D104)</f>
        <v>0</v>
      </c>
      <c r="M104" s="10"/>
    </row>
    <row r="105" spans="2:13" ht="15" x14ac:dyDescent="0.25">
      <c r="B105" s="2" t="s">
        <v>29</v>
      </c>
      <c r="C105" s="8" t="s">
        <v>33</v>
      </c>
      <c r="D105" s="5" t="s">
        <v>6</v>
      </c>
      <c r="E105" s="9">
        <f>SUMIFS(Data!E$2:E$121,Data!$B$2:$B$121,$B105,Data!$A$2:$A$121,$C105,Data!$D$2:$D$121,$D105)</f>
        <v>0</v>
      </c>
      <c r="F105" s="9">
        <f>SUMIFS(Data!F$2:F$121,Data!$B$2:$B$121,$B105,Data!$A$2:$A$121,$C105,Data!$D$2:$D$121,$D105)</f>
        <v>0</v>
      </c>
      <c r="G105" s="9">
        <f>SUMIFS(Data!G$2:G$121,Data!$B$2:$B$121,$B105,Data!$A$2:$A$121,$C105,Data!$D$2:$D$121,$D105)</f>
        <v>0</v>
      </c>
      <c r="H105" s="13">
        <f>SUMIFS(Data!H$2:H$121,Data!$B$2:$B$121,$B105,Data!$A$2:$A$121,$C105,Data!$D$2:$D$121,$D105)</f>
        <v>0</v>
      </c>
      <c r="I105" s="13">
        <f>SUMIFS(Data!I$2:I$121,Data!$B$2:$B$121,$B105,Data!$A$2:$A$121,$C105,Data!$D$2:$D$121,$D105)</f>
        <v>0</v>
      </c>
      <c r="J105" s="9">
        <f>SUMIFS(Data!J$2:J$121,Data!$B$2:$B$121,$B105,Data!$A$2:$A$121,$C105,Data!$D$2:$D$121,$D105)</f>
        <v>0</v>
      </c>
      <c r="K105" s="9">
        <f>SUMIFS(Data!Q$2:Q$121,Data!$B$2:$B$121,$B105,Data!$A$2:$A$121,$C105,Data!$D$2:$D$121,$D105)</f>
        <v>0</v>
      </c>
      <c r="L105" s="9">
        <f>SUMIFS(Data!R$2:R$121,Data!$B$2:$B$121,$B105,Data!$A$2:$A$121,$C105,Data!$D$2:$D$121,$D105)</f>
        <v>0</v>
      </c>
      <c r="M105" s="10"/>
    </row>
    <row r="106" spans="2:13" ht="15" x14ac:dyDescent="0.25">
      <c r="B106" s="2" t="s">
        <v>29</v>
      </c>
      <c r="C106" s="8" t="s">
        <v>34</v>
      </c>
      <c r="D106" s="5" t="s">
        <v>6</v>
      </c>
      <c r="E106" s="9">
        <f>SUMIFS(Data!E$2:E$121,Data!$B$2:$B$121,$B106,Data!$A$2:$A$121,$C106,Data!$D$2:$D$121,$D106)</f>
        <v>0</v>
      </c>
      <c r="F106" s="9">
        <f>SUMIFS(Data!F$2:F$121,Data!$B$2:$B$121,$B106,Data!$A$2:$A$121,$C106,Data!$D$2:$D$121,$D106)</f>
        <v>0</v>
      </c>
      <c r="G106" s="9">
        <f>SUMIFS(Data!G$2:G$121,Data!$B$2:$B$121,$B106,Data!$A$2:$A$121,$C106,Data!$D$2:$D$121,$D106)</f>
        <v>0</v>
      </c>
      <c r="H106" s="13">
        <f>SUMIFS(Data!H$2:H$121,Data!$B$2:$B$121,$B106,Data!$A$2:$A$121,$C106,Data!$D$2:$D$121,$D106)</f>
        <v>0</v>
      </c>
      <c r="I106" s="13">
        <f>SUMIFS(Data!I$2:I$121,Data!$B$2:$B$121,$B106,Data!$A$2:$A$121,$C106,Data!$D$2:$D$121,$D106)</f>
        <v>0</v>
      </c>
      <c r="J106" s="9">
        <f>SUMIFS(Data!J$2:J$121,Data!$B$2:$B$121,$B106,Data!$A$2:$A$121,$C106,Data!$D$2:$D$121,$D106)</f>
        <v>0</v>
      </c>
      <c r="K106" s="9">
        <f>SUMIFS(Data!Q$2:Q$121,Data!$B$2:$B$121,$B106,Data!$A$2:$A$121,$C106,Data!$D$2:$D$121,$D106)</f>
        <v>0</v>
      </c>
      <c r="L106" s="9">
        <f>SUMIFS(Data!R$2:R$121,Data!$B$2:$B$121,$B106,Data!$A$2:$A$121,$C106,Data!$D$2:$D$121,$D106)</f>
        <v>0</v>
      </c>
      <c r="M106" s="10"/>
    </row>
    <row r="107" spans="2:13" ht="15" x14ac:dyDescent="0.25">
      <c r="B107" s="2" t="s">
        <v>29</v>
      </c>
      <c r="C107" s="8" t="s">
        <v>35</v>
      </c>
      <c r="D107" s="5" t="s">
        <v>6</v>
      </c>
      <c r="E107" s="9">
        <f>SUMIFS(Data!E$2:E$121,Data!$B$2:$B$121,$B107,Data!$A$2:$A$121,$C107,Data!$D$2:$D$121,$D107)</f>
        <v>0</v>
      </c>
      <c r="F107" s="9">
        <f>SUMIFS(Data!F$2:F$121,Data!$B$2:$B$121,$B107,Data!$A$2:$A$121,$C107,Data!$D$2:$D$121,$D107)</f>
        <v>0</v>
      </c>
      <c r="G107" s="9">
        <f>SUMIFS(Data!G$2:G$121,Data!$B$2:$B$121,$B107,Data!$A$2:$A$121,$C107,Data!$D$2:$D$121,$D107)</f>
        <v>0</v>
      </c>
      <c r="H107" s="13">
        <f>SUMIFS(Data!H$2:H$121,Data!$B$2:$B$121,$B107,Data!$A$2:$A$121,$C107,Data!$D$2:$D$121,$D107)</f>
        <v>0</v>
      </c>
      <c r="I107" s="13">
        <f>SUMIFS(Data!I$2:I$121,Data!$B$2:$B$121,$B107,Data!$A$2:$A$121,$C107,Data!$D$2:$D$121,$D107)</f>
        <v>0</v>
      </c>
      <c r="J107" s="9">
        <f>SUMIFS(Data!J$2:J$121,Data!$B$2:$B$121,$B107,Data!$A$2:$A$121,$C107,Data!$D$2:$D$121,$D107)</f>
        <v>0</v>
      </c>
      <c r="K107" s="9">
        <f>SUMIFS(Data!Q$2:Q$121,Data!$B$2:$B$121,$B107,Data!$A$2:$A$121,$C107,Data!$D$2:$D$121,$D107)</f>
        <v>0</v>
      </c>
      <c r="L107" s="9">
        <f>SUMIFS(Data!R$2:R$121,Data!$B$2:$B$121,$B107,Data!$A$2:$A$121,$C107,Data!$D$2:$D$121,$D107)</f>
        <v>0</v>
      </c>
      <c r="M107" s="10"/>
    </row>
    <row r="108" spans="2:13" ht="15" x14ac:dyDescent="0.25">
      <c r="B108" s="2" t="s">
        <v>29</v>
      </c>
      <c r="C108" s="8" t="s">
        <v>36</v>
      </c>
      <c r="D108" s="5" t="s">
        <v>6</v>
      </c>
      <c r="E108" s="9">
        <f>SUMIFS(Data!E$2:E$121,Data!$B$2:$B$121,$B108,Data!$A$2:$A$121,$C108,Data!$D$2:$D$121,$D108)</f>
        <v>17</v>
      </c>
      <c r="F108" s="9">
        <f>SUMIFS(Data!F$2:F$121,Data!$B$2:$B$121,$B108,Data!$A$2:$A$121,$C108,Data!$D$2:$D$121,$D108)</f>
        <v>43</v>
      </c>
      <c r="G108" s="9">
        <f>SUMIFS(Data!G$2:G$121,Data!$B$2:$B$121,$B108,Data!$A$2:$A$121,$C108,Data!$D$2:$D$121,$D108)</f>
        <v>5.125</v>
      </c>
      <c r="H108" s="13">
        <f>SUMIFS(Data!H$2:H$121,Data!$B$2:$B$121,$B108,Data!$A$2:$A$121,$C108,Data!$D$2:$D$121,$D108)</f>
        <v>187700</v>
      </c>
      <c r="I108" s="13">
        <f>SUMIFS(Data!I$2:I$121,Data!$B$2:$B$121,$B108,Data!$A$2:$A$121,$C108,Data!$D$2:$D$121,$D108)</f>
        <v>22490.277777777777</v>
      </c>
      <c r="J108" s="9">
        <f>SUMIFS(Data!J$2:J$121,Data!$B$2:$B$121,$B108,Data!$A$2:$A$121,$C108,Data!$D$2:$D$121,$D108)</f>
        <v>813</v>
      </c>
      <c r="K108" s="9">
        <f>SUMIFS(Data!Q$2:Q$121,Data!$B$2:$B$121,$B108,Data!$A$2:$A$121,$C108,Data!$D$2:$D$121,$D108)</f>
        <v>302</v>
      </c>
      <c r="L108" s="9">
        <f>SUMIFS(Data!R$2:R$121,Data!$B$2:$B$121,$B108,Data!$A$2:$A$121,$C108,Data!$D$2:$D$121,$D108)</f>
        <v>49</v>
      </c>
      <c r="M108" s="10"/>
    </row>
    <row r="109" spans="2:13" ht="15" x14ac:dyDescent="0.25">
      <c r="B109" s="2" t="s">
        <v>29</v>
      </c>
      <c r="C109" s="8" t="s">
        <v>37</v>
      </c>
      <c r="D109" s="5" t="s">
        <v>6</v>
      </c>
      <c r="E109" s="9">
        <f>SUMIFS(Data!E$2:E$121,Data!$B$2:$B$121,$B109,Data!$A$2:$A$121,$C109,Data!$D$2:$D$121,$D109)</f>
        <v>6</v>
      </c>
      <c r="F109" s="9">
        <f>SUMIFS(Data!F$2:F$121,Data!$B$2:$B$121,$B109,Data!$A$2:$A$121,$C109,Data!$D$2:$D$121,$D109)</f>
        <v>26</v>
      </c>
      <c r="G109" s="9">
        <f>SUMIFS(Data!G$2:G$121,Data!$B$2:$B$121,$B109,Data!$A$2:$A$121,$C109,Data!$D$2:$D$121,$D109)</f>
        <v>4.333333333333333</v>
      </c>
      <c r="H109" s="13">
        <f>SUMIFS(Data!H$2:H$121,Data!$B$2:$B$121,$B109,Data!$A$2:$A$121,$C109,Data!$D$2:$D$121,$D109)</f>
        <v>125000</v>
      </c>
      <c r="I109" s="13">
        <f>SUMIFS(Data!I$2:I$121,Data!$B$2:$B$121,$B109,Data!$A$2:$A$121,$C109,Data!$D$2:$D$121,$D109)</f>
        <v>20833.333333333332</v>
      </c>
      <c r="J109" s="9">
        <f>SUMIFS(Data!J$2:J$121,Data!$B$2:$B$121,$B109,Data!$A$2:$A$121,$C109,Data!$D$2:$D$121,$D109)</f>
        <v>377</v>
      </c>
      <c r="K109" s="9">
        <f>SUMIFS(Data!Q$2:Q$121,Data!$B$2:$B$121,$B109,Data!$A$2:$A$121,$C109,Data!$D$2:$D$121,$D109)</f>
        <v>143</v>
      </c>
      <c r="L109" s="9">
        <f>SUMIFS(Data!R$2:R$121,Data!$B$2:$B$121,$B109,Data!$A$2:$A$121,$C109,Data!$D$2:$D$121,$D109)</f>
        <v>33</v>
      </c>
      <c r="M109" s="10"/>
    </row>
    <row r="110" spans="2:13" ht="15" x14ac:dyDescent="0.25">
      <c r="B110" s="2" t="s">
        <v>29</v>
      </c>
      <c r="C110" s="8" t="s">
        <v>38</v>
      </c>
      <c r="D110" s="5" t="s">
        <v>6</v>
      </c>
      <c r="E110" s="9">
        <f>SUMIFS(Data!E$2:E$121,Data!$B$2:$B$121,$B110,Data!$A$2:$A$121,$C110,Data!$D$2:$D$121,$D110)</f>
        <v>0</v>
      </c>
      <c r="F110" s="9">
        <f>SUMIFS(Data!F$2:F$121,Data!$B$2:$B$121,$B110,Data!$A$2:$A$121,$C110,Data!$D$2:$D$121,$D110)</f>
        <v>0</v>
      </c>
      <c r="G110" s="9">
        <f>SUMIFS(Data!G$2:G$121,Data!$B$2:$B$121,$B110,Data!$A$2:$A$121,$C110,Data!$D$2:$D$121,$D110)</f>
        <v>0</v>
      </c>
      <c r="H110" s="13">
        <f>SUMIFS(Data!H$2:H$121,Data!$B$2:$B$121,$B110,Data!$A$2:$A$121,$C110,Data!$D$2:$D$121,$D110)</f>
        <v>0</v>
      </c>
      <c r="I110" s="13">
        <f>SUMIFS(Data!I$2:I$121,Data!$B$2:$B$121,$B110,Data!$A$2:$A$121,$C110,Data!$D$2:$D$121,$D110)</f>
        <v>0</v>
      </c>
      <c r="J110" s="9">
        <f>SUMIFS(Data!J$2:J$121,Data!$B$2:$B$121,$B110,Data!$A$2:$A$121,$C110,Data!$D$2:$D$121,$D110)</f>
        <v>0</v>
      </c>
      <c r="K110" s="9">
        <f>SUMIFS(Data!Q$2:Q$121,Data!$B$2:$B$121,$B110,Data!$A$2:$A$121,$C110,Data!$D$2:$D$121,$D110)</f>
        <v>0</v>
      </c>
      <c r="L110" s="9">
        <f>SUMIFS(Data!R$2:R$121,Data!$B$2:$B$121,$B110,Data!$A$2:$A$121,$C110,Data!$D$2:$D$121,$D110)</f>
        <v>0</v>
      </c>
      <c r="M110" s="10"/>
    </row>
    <row r="111" spans="2:13" ht="15" x14ac:dyDescent="0.25">
      <c r="B111" s="2" t="s">
        <v>29</v>
      </c>
      <c r="C111" s="8" t="s">
        <v>39</v>
      </c>
      <c r="D111" s="5" t="s">
        <v>6</v>
      </c>
      <c r="E111" s="9">
        <f>SUMIFS(Data!E$2:E$121,Data!$B$2:$B$121,$B111,Data!$A$2:$A$121,$C111,Data!$D$2:$D$121,$D111)</f>
        <v>0</v>
      </c>
      <c r="F111" s="9">
        <f>SUMIFS(Data!F$2:F$121,Data!$B$2:$B$121,$B111,Data!$A$2:$A$121,$C111,Data!$D$2:$D$121,$D111)</f>
        <v>0</v>
      </c>
      <c r="G111" s="9">
        <f>SUMIFS(Data!G$2:G$121,Data!$B$2:$B$121,$B111,Data!$A$2:$A$121,$C111,Data!$D$2:$D$121,$D111)</f>
        <v>0</v>
      </c>
      <c r="H111" s="13">
        <f>SUMIFS(Data!H$2:H$121,Data!$B$2:$B$121,$B111,Data!$A$2:$A$121,$C111,Data!$D$2:$D$121,$D111)</f>
        <v>0</v>
      </c>
      <c r="I111" s="13">
        <f>SUMIFS(Data!I$2:I$121,Data!$B$2:$B$121,$B111,Data!$A$2:$A$121,$C111,Data!$D$2:$D$121,$D111)</f>
        <v>0</v>
      </c>
      <c r="J111" s="9">
        <f>SUMIFS(Data!J$2:J$121,Data!$B$2:$B$121,$B111,Data!$A$2:$A$121,$C111,Data!$D$2:$D$121,$D111)</f>
        <v>0</v>
      </c>
      <c r="K111" s="9">
        <f>SUMIFS(Data!Q$2:Q$121,Data!$B$2:$B$121,$B111,Data!$A$2:$A$121,$C111,Data!$D$2:$D$121,$D111)</f>
        <v>0</v>
      </c>
      <c r="L111" s="9">
        <f>SUMIFS(Data!R$2:R$121,Data!$B$2:$B$121,$B111,Data!$A$2:$A$121,$C111,Data!$D$2:$D$121,$D111)</f>
        <v>0</v>
      </c>
      <c r="M111" s="10"/>
    </row>
    <row r="112" spans="2:13" ht="15" x14ac:dyDescent="0.25">
      <c r="B112" s="2" t="s">
        <v>30</v>
      </c>
      <c r="C112" s="8" t="s">
        <v>28</v>
      </c>
      <c r="D112" s="5" t="s">
        <v>6</v>
      </c>
      <c r="E112" s="9">
        <f>SUMIFS(Data!E$2:E$121,Data!$B$2:$B$121,$B112,Data!$A$2:$A$121,$C112,Data!$D$2:$D$121,$D112)</f>
        <v>8</v>
      </c>
      <c r="F112" s="9">
        <f>SUMIFS(Data!F$2:F$121,Data!$B$2:$B$121,$B112,Data!$A$2:$A$121,$C112,Data!$D$2:$D$121,$D112)</f>
        <v>24</v>
      </c>
      <c r="G112" s="9">
        <f>SUMIFS(Data!G$2:G$121,Data!$B$2:$B$121,$B112,Data!$A$2:$A$121,$C112,Data!$D$2:$D$121,$D112)</f>
        <v>3</v>
      </c>
      <c r="H112" s="13">
        <f>SUMIFS(Data!H$2:H$121,Data!$B$2:$B$121,$B112,Data!$A$2:$A$121,$C112,Data!$D$2:$D$121,$D112)</f>
        <v>81600</v>
      </c>
      <c r="I112" s="13">
        <f>SUMIFS(Data!I$2:I$121,Data!$B$2:$B$121,$B112,Data!$A$2:$A$121,$C112,Data!$D$2:$D$121,$D112)</f>
        <v>10200</v>
      </c>
      <c r="J112" s="9">
        <f>SUMIFS(Data!J$2:J$121,Data!$B$2:$B$121,$B112,Data!$A$2:$A$121,$C112,Data!$D$2:$D$121,$D112)</f>
        <v>379</v>
      </c>
      <c r="K112" s="9">
        <f>SUMIFS(Data!Q$2:Q$121,Data!$B$2:$B$121,$B112,Data!$A$2:$A$121,$C112,Data!$D$2:$D$121,$D112)</f>
        <v>60</v>
      </c>
      <c r="L112" s="9">
        <f>SUMIFS(Data!R$2:R$121,Data!$B$2:$B$121,$B112,Data!$A$2:$A$121,$C112,Data!$D$2:$D$121,$D112)</f>
        <v>44</v>
      </c>
      <c r="M112" s="10"/>
    </row>
    <row r="113" spans="2:13" ht="15" x14ac:dyDescent="0.25">
      <c r="B113" s="2" t="s">
        <v>30</v>
      </c>
      <c r="C113" s="8" t="s">
        <v>31</v>
      </c>
      <c r="D113" s="5" t="s">
        <v>6</v>
      </c>
      <c r="E113" s="9">
        <f>SUMIFS(Data!E$2:E$121,Data!$B$2:$B$121,$B113,Data!$A$2:$A$121,$C113,Data!$D$2:$D$121,$D113)</f>
        <v>16</v>
      </c>
      <c r="F113" s="9">
        <f>SUMIFS(Data!F$2:F$121,Data!$B$2:$B$121,$B113,Data!$A$2:$A$121,$C113,Data!$D$2:$D$121,$D113)</f>
        <v>36</v>
      </c>
      <c r="G113" s="9">
        <f>SUMIFS(Data!G$2:G$121,Data!$B$2:$B$121,$B113,Data!$A$2:$A$121,$C113,Data!$D$2:$D$121,$D113)</f>
        <v>4.666666666666667</v>
      </c>
      <c r="H113" s="13">
        <f>SUMIFS(Data!H$2:H$121,Data!$B$2:$B$121,$B113,Data!$A$2:$A$121,$C113,Data!$D$2:$D$121,$D113)</f>
        <v>122400</v>
      </c>
      <c r="I113" s="13">
        <f>SUMIFS(Data!I$2:I$121,Data!$B$2:$B$121,$B113,Data!$A$2:$A$121,$C113,Data!$D$2:$D$121,$D113)</f>
        <v>15866.666666666668</v>
      </c>
      <c r="J113" s="9">
        <f>SUMIFS(Data!J$2:J$121,Data!$B$2:$B$121,$B113,Data!$A$2:$A$121,$C113,Data!$D$2:$D$121,$D113)</f>
        <v>683</v>
      </c>
      <c r="K113" s="9">
        <f>SUMIFS(Data!Q$2:Q$121,Data!$B$2:$B$121,$B113,Data!$A$2:$A$121,$C113,Data!$D$2:$D$121,$D113)</f>
        <v>140</v>
      </c>
      <c r="L113" s="9">
        <f>SUMIFS(Data!R$2:R$121,Data!$B$2:$B$121,$B113,Data!$A$2:$A$121,$C113,Data!$D$2:$D$121,$D113)</f>
        <v>96</v>
      </c>
      <c r="M113" s="10"/>
    </row>
    <row r="114" spans="2:13" ht="15" x14ac:dyDescent="0.25">
      <c r="B114" s="2" t="s">
        <v>30</v>
      </c>
      <c r="C114" s="8" t="s">
        <v>32</v>
      </c>
      <c r="D114" s="5" t="s">
        <v>6</v>
      </c>
      <c r="E114" s="9">
        <f>SUMIFS(Data!E$2:E$121,Data!$B$2:$B$121,$B114,Data!$A$2:$A$121,$C114,Data!$D$2:$D$121,$D114)</f>
        <v>18</v>
      </c>
      <c r="F114" s="9">
        <f>SUMIFS(Data!F$2:F$121,Data!$B$2:$B$121,$B114,Data!$A$2:$A$121,$C114,Data!$D$2:$D$121,$D114)</f>
        <v>36</v>
      </c>
      <c r="G114" s="9">
        <f>SUMIFS(Data!G$2:G$121,Data!$B$2:$B$121,$B114,Data!$A$2:$A$121,$C114,Data!$D$2:$D$121,$D114)</f>
        <v>4</v>
      </c>
      <c r="H114" s="13">
        <f>SUMIFS(Data!H$2:H$121,Data!$B$2:$B$121,$B114,Data!$A$2:$A$121,$C114,Data!$D$2:$D$121,$D114)</f>
        <v>122400</v>
      </c>
      <c r="I114" s="13">
        <f>SUMIFS(Data!I$2:I$121,Data!$B$2:$B$121,$B114,Data!$A$2:$A$121,$C114,Data!$D$2:$D$121,$D114)</f>
        <v>13600</v>
      </c>
      <c r="J114" s="9">
        <f>SUMIFS(Data!J$2:J$121,Data!$B$2:$B$121,$B114,Data!$A$2:$A$121,$C114,Data!$D$2:$D$121,$D114)</f>
        <v>672</v>
      </c>
      <c r="K114" s="9">
        <f>SUMIFS(Data!Q$2:Q$121,Data!$B$2:$B$121,$B114,Data!$A$2:$A$121,$C114,Data!$D$2:$D$121,$D114)</f>
        <v>117</v>
      </c>
      <c r="L114" s="9">
        <f>SUMIFS(Data!R$2:R$121,Data!$B$2:$B$121,$B114,Data!$A$2:$A$121,$C114,Data!$D$2:$D$121,$D114)</f>
        <v>96</v>
      </c>
      <c r="M114" s="10"/>
    </row>
    <row r="115" spans="2:13" ht="15" x14ac:dyDescent="0.25">
      <c r="B115" s="2" t="s">
        <v>30</v>
      </c>
      <c r="C115" s="8" t="s">
        <v>33</v>
      </c>
      <c r="D115" s="5" t="s">
        <v>6</v>
      </c>
      <c r="E115" s="9">
        <f>SUMIFS(Data!E$2:E$121,Data!$B$2:$B$121,$B115,Data!$A$2:$A$121,$C115,Data!$D$2:$D$121,$D115)</f>
        <v>7</v>
      </c>
      <c r="F115" s="9">
        <f>SUMIFS(Data!F$2:F$121,Data!$B$2:$B$121,$B115,Data!$A$2:$A$121,$C115,Data!$D$2:$D$121,$D115)</f>
        <v>19</v>
      </c>
      <c r="G115" s="9">
        <f>SUMIFS(Data!G$2:G$121,Data!$B$2:$B$121,$B115,Data!$A$2:$A$121,$C115,Data!$D$2:$D$121,$D115)</f>
        <v>2.7142857142857144</v>
      </c>
      <c r="H115" s="13">
        <f>SUMIFS(Data!H$2:H$121,Data!$B$2:$B$121,$B115,Data!$A$2:$A$121,$C115,Data!$D$2:$D$121,$D115)</f>
        <v>64600</v>
      </c>
      <c r="I115" s="13">
        <f>SUMIFS(Data!I$2:I$121,Data!$B$2:$B$121,$B115,Data!$A$2:$A$121,$C115,Data!$D$2:$D$121,$D115)</f>
        <v>9228.5714285714294</v>
      </c>
      <c r="J115" s="9">
        <f>SUMIFS(Data!J$2:J$121,Data!$B$2:$B$121,$B115,Data!$A$2:$A$121,$C115,Data!$D$2:$D$121,$D115)</f>
        <v>307</v>
      </c>
      <c r="K115" s="9">
        <f>SUMIFS(Data!Q$2:Q$121,Data!$B$2:$B$121,$B115,Data!$A$2:$A$121,$C115,Data!$D$2:$D$121,$D115)</f>
        <v>69</v>
      </c>
      <c r="L115" s="9">
        <f>SUMIFS(Data!R$2:R$121,Data!$B$2:$B$121,$B115,Data!$A$2:$A$121,$C115,Data!$D$2:$D$121,$D115)</f>
        <v>51</v>
      </c>
      <c r="M115" s="10"/>
    </row>
    <row r="116" spans="2:13" ht="15" x14ac:dyDescent="0.25">
      <c r="B116" s="2" t="s">
        <v>30</v>
      </c>
      <c r="C116" s="8" t="s">
        <v>34</v>
      </c>
      <c r="D116" s="5" t="s">
        <v>6</v>
      </c>
      <c r="E116" s="9">
        <f>SUMIFS(Data!E$2:E$121,Data!$B$2:$B$121,$B116,Data!$A$2:$A$121,$C116,Data!$D$2:$D$121,$D116)</f>
        <v>15</v>
      </c>
      <c r="F116" s="9">
        <f>SUMIFS(Data!F$2:F$121,Data!$B$2:$B$121,$B116,Data!$A$2:$A$121,$C116,Data!$D$2:$D$121,$D116)</f>
        <v>42</v>
      </c>
      <c r="G116" s="9">
        <f>SUMIFS(Data!G$2:G$121,Data!$B$2:$B$121,$B116,Data!$A$2:$A$121,$C116,Data!$D$2:$D$121,$D116)</f>
        <v>5.5535714285714288</v>
      </c>
      <c r="H116" s="13">
        <f>SUMIFS(Data!H$2:H$121,Data!$B$2:$B$121,$B116,Data!$A$2:$A$121,$C116,Data!$D$2:$D$121,$D116)</f>
        <v>142800</v>
      </c>
      <c r="I116" s="13">
        <f>SUMIFS(Data!I$2:I$121,Data!$B$2:$B$121,$B116,Data!$A$2:$A$121,$C116,Data!$D$2:$D$121,$D116)</f>
        <v>18882.142857142855</v>
      </c>
      <c r="J116" s="9">
        <f>SUMIFS(Data!J$2:J$121,Data!$B$2:$B$121,$B116,Data!$A$2:$A$121,$C116,Data!$D$2:$D$121,$D116)</f>
        <v>751</v>
      </c>
      <c r="K116" s="9">
        <f>SUMIFS(Data!Q$2:Q$121,Data!$B$2:$B$121,$B116,Data!$A$2:$A$121,$C116,Data!$D$2:$D$121,$D116)</f>
        <v>128</v>
      </c>
      <c r="L116" s="9">
        <f>SUMIFS(Data!R$2:R$121,Data!$B$2:$B$121,$B116,Data!$A$2:$A$121,$C116,Data!$D$2:$D$121,$D116)</f>
        <v>92</v>
      </c>
      <c r="M116" s="10"/>
    </row>
    <row r="117" spans="2:13" ht="15" x14ac:dyDescent="0.25">
      <c r="B117" s="2" t="s">
        <v>30</v>
      </c>
      <c r="C117" s="8" t="s">
        <v>35</v>
      </c>
      <c r="D117" s="5" t="s">
        <v>6</v>
      </c>
      <c r="E117" s="9">
        <f>SUMIFS(Data!E$2:E$121,Data!$B$2:$B$121,$B117,Data!$A$2:$A$121,$C117,Data!$D$2:$D$121,$D117)</f>
        <v>17</v>
      </c>
      <c r="F117" s="9">
        <f>SUMIFS(Data!F$2:F$121,Data!$B$2:$B$121,$B117,Data!$A$2:$A$121,$C117,Data!$D$2:$D$121,$D117)</f>
        <v>38</v>
      </c>
      <c r="G117" s="9">
        <f>SUMIFS(Data!G$2:G$121,Data!$B$2:$B$121,$B117,Data!$A$2:$A$121,$C117,Data!$D$2:$D$121,$D117)</f>
        <v>4.5</v>
      </c>
      <c r="H117" s="13">
        <f>SUMIFS(Data!H$2:H$121,Data!$B$2:$B$121,$B117,Data!$A$2:$A$121,$C117,Data!$D$2:$D$121,$D117)</f>
        <v>129200</v>
      </c>
      <c r="I117" s="13">
        <f>SUMIFS(Data!I$2:I$121,Data!$B$2:$B$121,$B117,Data!$A$2:$A$121,$C117,Data!$D$2:$D$121,$D117)</f>
        <v>15300</v>
      </c>
      <c r="J117" s="9">
        <f>SUMIFS(Data!J$2:J$121,Data!$B$2:$B$121,$B117,Data!$A$2:$A$121,$C117,Data!$D$2:$D$121,$D117)</f>
        <v>703</v>
      </c>
      <c r="K117" s="9">
        <f>SUMIFS(Data!Q$2:Q$121,Data!$B$2:$B$121,$B117,Data!$A$2:$A$121,$C117,Data!$D$2:$D$121,$D117)</f>
        <v>106</v>
      </c>
      <c r="L117" s="9">
        <f>SUMIFS(Data!R$2:R$121,Data!$B$2:$B$121,$B117,Data!$A$2:$A$121,$C117,Data!$D$2:$D$121,$D117)</f>
        <v>94</v>
      </c>
      <c r="M117" s="10"/>
    </row>
    <row r="118" spans="2:13" ht="15" x14ac:dyDescent="0.25">
      <c r="B118" s="2" t="s">
        <v>30</v>
      </c>
      <c r="C118" s="8" t="s">
        <v>36</v>
      </c>
      <c r="D118" s="5" t="s">
        <v>6</v>
      </c>
      <c r="E118" s="9">
        <f>SUMIFS(Data!E$2:E$121,Data!$B$2:$B$121,$B118,Data!$A$2:$A$121,$C118,Data!$D$2:$D$121,$D118)</f>
        <v>9</v>
      </c>
      <c r="F118" s="9">
        <f>SUMIFS(Data!F$2:F$121,Data!$B$2:$B$121,$B118,Data!$A$2:$A$121,$C118,Data!$D$2:$D$121,$D118)</f>
        <v>15</v>
      </c>
      <c r="G118" s="9">
        <f>SUMIFS(Data!G$2:G$121,Data!$B$2:$B$121,$B118,Data!$A$2:$A$121,$C118,Data!$D$2:$D$121,$D118)</f>
        <v>1.6666666666666667</v>
      </c>
      <c r="H118" s="13">
        <f>SUMIFS(Data!H$2:H$121,Data!$B$2:$B$121,$B118,Data!$A$2:$A$121,$C118,Data!$D$2:$D$121,$D118)</f>
        <v>51000</v>
      </c>
      <c r="I118" s="13">
        <f>SUMIFS(Data!I$2:I$121,Data!$B$2:$B$121,$B118,Data!$A$2:$A$121,$C118,Data!$D$2:$D$121,$D118)</f>
        <v>5666.666666666667</v>
      </c>
      <c r="J118" s="9">
        <f>SUMIFS(Data!J$2:J$121,Data!$B$2:$B$121,$B118,Data!$A$2:$A$121,$C118,Data!$D$2:$D$121,$D118)</f>
        <v>392</v>
      </c>
      <c r="K118" s="9">
        <f>SUMIFS(Data!Q$2:Q$121,Data!$B$2:$B$121,$B118,Data!$A$2:$A$121,$C118,Data!$D$2:$D$121,$D118)</f>
        <v>70</v>
      </c>
      <c r="L118" s="9">
        <f>SUMIFS(Data!R$2:R$121,Data!$B$2:$B$121,$B118,Data!$A$2:$A$121,$C118,Data!$D$2:$D$121,$D118)</f>
        <v>42</v>
      </c>
      <c r="M118" s="10"/>
    </row>
    <row r="119" spans="2:13" ht="15" x14ac:dyDescent="0.25">
      <c r="B119" s="2" t="s">
        <v>30</v>
      </c>
      <c r="C119" s="8" t="s">
        <v>37</v>
      </c>
      <c r="D119" s="5" t="s">
        <v>6</v>
      </c>
      <c r="E119" s="9">
        <f>SUMIFS(Data!E$2:E$121,Data!$B$2:$B$121,$B119,Data!$A$2:$A$121,$C119,Data!$D$2:$D$121,$D119)</f>
        <v>15</v>
      </c>
      <c r="F119" s="9">
        <f>SUMIFS(Data!F$2:F$121,Data!$B$2:$B$121,$B119,Data!$A$2:$A$121,$C119,Data!$D$2:$D$121,$D119)</f>
        <v>40</v>
      </c>
      <c r="G119" s="9">
        <f>SUMIFS(Data!G$2:G$121,Data!$B$2:$B$121,$B119,Data!$A$2:$A$121,$C119,Data!$D$2:$D$121,$D119)</f>
        <v>5.4285714285714288</v>
      </c>
      <c r="H119" s="13">
        <f>SUMIFS(Data!H$2:H$121,Data!$B$2:$B$121,$B119,Data!$A$2:$A$121,$C119,Data!$D$2:$D$121,$D119)</f>
        <v>136000</v>
      </c>
      <c r="I119" s="13">
        <f>SUMIFS(Data!I$2:I$121,Data!$B$2:$B$121,$B119,Data!$A$2:$A$121,$C119,Data!$D$2:$D$121,$D119)</f>
        <v>18457.142857142855</v>
      </c>
      <c r="J119" s="9">
        <f>SUMIFS(Data!J$2:J$121,Data!$B$2:$B$121,$B119,Data!$A$2:$A$121,$C119,Data!$D$2:$D$121,$D119)</f>
        <v>679</v>
      </c>
      <c r="K119" s="9">
        <f>SUMIFS(Data!Q$2:Q$121,Data!$B$2:$B$121,$B119,Data!$A$2:$A$121,$C119,Data!$D$2:$D$121,$D119)</f>
        <v>136</v>
      </c>
      <c r="L119" s="9">
        <f>SUMIFS(Data!R$2:R$121,Data!$B$2:$B$121,$B119,Data!$A$2:$A$121,$C119,Data!$D$2:$D$121,$D119)</f>
        <v>76</v>
      </c>
      <c r="M119" s="10"/>
    </row>
    <row r="120" spans="2:13" ht="15" x14ac:dyDescent="0.25">
      <c r="B120" s="2" t="s">
        <v>30</v>
      </c>
      <c r="C120" s="8" t="s">
        <v>38</v>
      </c>
      <c r="D120" s="5" t="s">
        <v>6</v>
      </c>
      <c r="E120" s="9">
        <f>SUMIFS(Data!E$2:E$121,Data!$B$2:$B$121,$B120,Data!$A$2:$A$121,$C120,Data!$D$2:$D$121,$D120)</f>
        <v>18</v>
      </c>
      <c r="F120" s="9">
        <f>SUMIFS(Data!F$2:F$121,Data!$B$2:$B$121,$B120,Data!$A$2:$A$121,$C120,Data!$D$2:$D$121,$D120)</f>
        <v>36</v>
      </c>
      <c r="G120" s="9">
        <f>SUMIFS(Data!G$2:G$121,Data!$B$2:$B$121,$B120,Data!$A$2:$A$121,$C120,Data!$D$2:$D$121,$D120)</f>
        <v>4</v>
      </c>
      <c r="H120" s="13">
        <f>SUMIFS(Data!H$2:H$121,Data!$B$2:$B$121,$B120,Data!$A$2:$A$121,$C120,Data!$D$2:$D$121,$D120)</f>
        <v>122400</v>
      </c>
      <c r="I120" s="13">
        <f>SUMIFS(Data!I$2:I$121,Data!$B$2:$B$121,$B120,Data!$A$2:$A$121,$C120,Data!$D$2:$D$121,$D120)</f>
        <v>13600</v>
      </c>
      <c r="J120" s="9">
        <f>SUMIFS(Data!J$2:J$121,Data!$B$2:$B$121,$B120,Data!$A$2:$A$121,$C120,Data!$D$2:$D$121,$D120)</f>
        <v>656</v>
      </c>
      <c r="K120" s="9">
        <f>SUMIFS(Data!Q$2:Q$121,Data!$B$2:$B$121,$B120,Data!$A$2:$A$121,$C120,Data!$D$2:$D$121,$D120)</f>
        <v>142</v>
      </c>
      <c r="L120" s="9">
        <f>SUMIFS(Data!R$2:R$121,Data!$B$2:$B$121,$B120,Data!$A$2:$A$121,$C120,Data!$D$2:$D$121,$D120)</f>
        <v>61</v>
      </c>
      <c r="M120" s="10"/>
    </row>
    <row r="121" spans="2:13" ht="15" x14ac:dyDescent="0.25">
      <c r="B121" s="2" t="s">
        <v>30</v>
      </c>
      <c r="C121" s="8" t="s">
        <v>39</v>
      </c>
      <c r="D121" s="5" t="s">
        <v>6</v>
      </c>
      <c r="E121" s="9">
        <f>SUMIFS(Data!E$2:E$121,Data!$B$2:$B$121,$B121,Data!$A$2:$A$121,$C121,Data!$D$2:$D$121,$D121)</f>
        <v>16</v>
      </c>
      <c r="F121" s="9">
        <f>SUMIFS(Data!F$2:F$121,Data!$B$2:$B$121,$B121,Data!$A$2:$A$121,$C121,Data!$D$2:$D$121,$D121)</f>
        <v>34</v>
      </c>
      <c r="G121" s="9">
        <f>SUMIFS(Data!G$2:G$121,Data!$B$2:$B$121,$B121,Data!$A$2:$A$121,$C121,Data!$D$2:$D$121,$D121)</f>
        <v>4.3174603174603172</v>
      </c>
      <c r="H121" s="13">
        <f>SUMIFS(Data!H$2:H$121,Data!$B$2:$B$121,$B121,Data!$A$2:$A$121,$C121,Data!$D$2:$D$121,$D121)</f>
        <v>115600</v>
      </c>
      <c r="I121" s="13">
        <f>SUMIFS(Data!I$2:I$121,Data!$B$2:$B$121,$B121,Data!$A$2:$A$121,$C121,Data!$D$2:$D$121,$D121)</f>
        <v>14679.36507936508</v>
      </c>
      <c r="J121" s="9">
        <f>SUMIFS(Data!J$2:J$121,Data!$B$2:$B$121,$B121,Data!$A$2:$A$121,$C121,Data!$D$2:$D$121,$D121)</f>
        <v>654</v>
      </c>
      <c r="K121" s="9">
        <f>SUMIFS(Data!Q$2:Q$121,Data!$B$2:$B$121,$B121,Data!$A$2:$A$121,$C121,Data!$D$2:$D$121,$D121)</f>
        <v>136</v>
      </c>
      <c r="L121" s="9">
        <f>SUMIFS(Data!R$2:R$121,Data!$B$2:$B$121,$B121,Data!$A$2:$A$121,$C121,Data!$D$2:$D$121,$D121)</f>
        <v>96</v>
      </c>
      <c r="M121" s="10"/>
    </row>
    <row r="122" spans="2:13" ht="15" x14ac:dyDescent="0.25">
      <c r="B122" s="16" t="s">
        <v>45</v>
      </c>
      <c r="C122" s="17" t="s">
        <v>28</v>
      </c>
      <c r="D122" s="15" t="s">
        <v>4</v>
      </c>
      <c r="E122" s="18">
        <f t="shared" ref="E122:L137" si="0">SUMIFS(E$2:E$121,$D$2:$D$121,$D122,$C$2:$C$121,$C122)</f>
        <v>25</v>
      </c>
      <c r="F122" s="18">
        <f t="shared" si="0"/>
        <v>117</v>
      </c>
      <c r="G122" s="18">
        <f t="shared" si="0"/>
        <v>14.319444444444445</v>
      </c>
      <c r="H122" s="19">
        <f t="shared" si="0"/>
        <v>265800</v>
      </c>
      <c r="I122" s="19">
        <f t="shared" si="0"/>
        <v>32186.111111111109</v>
      </c>
      <c r="J122" s="18">
        <f t="shared" si="0"/>
        <v>1060</v>
      </c>
      <c r="K122" s="18">
        <f t="shared" si="0"/>
        <v>219</v>
      </c>
      <c r="L122" s="18">
        <f t="shared" si="0"/>
        <v>158</v>
      </c>
      <c r="M122" s="10"/>
    </row>
    <row r="123" spans="2:13" ht="15" x14ac:dyDescent="0.25">
      <c r="B123" s="16" t="s">
        <v>45</v>
      </c>
      <c r="C123" s="17" t="s">
        <v>31</v>
      </c>
      <c r="D123" s="15" t="s">
        <v>4</v>
      </c>
      <c r="E123" s="18">
        <f t="shared" si="0"/>
        <v>20</v>
      </c>
      <c r="F123" s="18">
        <f t="shared" si="0"/>
        <v>122</v>
      </c>
      <c r="G123" s="18">
        <f t="shared" si="0"/>
        <v>17.857142857142858</v>
      </c>
      <c r="H123" s="19">
        <f t="shared" si="0"/>
        <v>242800</v>
      </c>
      <c r="I123" s="19">
        <f t="shared" si="0"/>
        <v>36142.857142857145</v>
      </c>
      <c r="J123" s="18">
        <f t="shared" si="0"/>
        <v>1051</v>
      </c>
      <c r="K123" s="18">
        <f t="shared" si="0"/>
        <v>219</v>
      </c>
      <c r="L123" s="18">
        <f t="shared" si="0"/>
        <v>120</v>
      </c>
      <c r="M123" s="10"/>
    </row>
    <row r="124" spans="2:13" ht="15" x14ac:dyDescent="0.25">
      <c r="B124" s="16" t="s">
        <v>45</v>
      </c>
      <c r="C124" s="17" t="s">
        <v>32</v>
      </c>
      <c r="D124" s="15" t="s">
        <v>4</v>
      </c>
      <c r="E124" s="18">
        <f t="shared" si="0"/>
        <v>6</v>
      </c>
      <c r="F124" s="18">
        <f t="shared" si="0"/>
        <v>19</v>
      </c>
      <c r="G124" s="18">
        <f t="shared" si="0"/>
        <v>3.1666666666666665</v>
      </c>
      <c r="H124" s="19">
        <f t="shared" si="0"/>
        <v>64600</v>
      </c>
      <c r="I124" s="19">
        <f t="shared" si="0"/>
        <v>10766.666666666666</v>
      </c>
      <c r="J124" s="18">
        <f t="shared" si="0"/>
        <v>356</v>
      </c>
      <c r="K124" s="18">
        <f t="shared" si="0"/>
        <v>66</v>
      </c>
      <c r="L124" s="18">
        <f t="shared" si="0"/>
        <v>54</v>
      </c>
      <c r="M124" s="10"/>
    </row>
    <row r="125" spans="2:13" ht="15" x14ac:dyDescent="0.25">
      <c r="B125" s="16" t="s">
        <v>45</v>
      </c>
      <c r="C125" s="17" t="s">
        <v>33</v>
      </c>
      <c r="D125" s="15" t="s">
        <v>4</v>
      </c>
      <c r="E125" s="18">
        <f t="shared" si="0"/>
        <v>19</v>
      </c>
      <c r="F125" s="18">
        <f t="shared" si="0"/>
        <v>94</v>
      </c>
      <c r="G125" s="18">
        <f t="shared" si="0"/>
        <v>15.238095238095237</v>
      </c>
      <c r="H125" s="19">
        <f t="shared" si="0"/>
        <v>235600</v>
      </c>
      <c r="I125" s="19">
        <f t="shared" si="0"/>
        <v>37809.523809523809</v>
      </c>
      <c r="J125" s="18">
        <f t="shared" si="0"/>
        <v>941</v>
      </c>
      <c r="K125" s="18">
        <f t="shared" si="0"/>
        <v>194</v>
      </c>
      <c r="L125" s="18">
        <f t="shared" si="0"/>
        <v>129</v>
      </c>
      <c r="M125" s="10"/>
    </row>
    <row r="126" spans="2:13" ht="15" x14ac:dyDescent="0.25">
      <c r="B126" s="16" t="s">
        <v>45</v>
      </c>
      <c r="C126" s="17" t="s">
        <v>34</v>
      </c>
      <c r="D126" s="15" t="s">
        <v>4</v>
      </c>
      <c r="E126" s="18">
        <f t="shared" si="0"/>
        <v>13</v>
      </c>
      <c r="F126" s="18">
        <f t="shared" si="0"/>
        <v>47</v>
      </c>
      <c r="G126" s="18">
        <f t="shared" si="0"/>
        <v>7.2857142857142856</v>
      </c>
      <c r="H126" s="19">
        <f t="shared" si="0"/>
        <v>159800</v>
      </c>
      <c r="I126" s="19">
        <f t="shared" si="0"/>
        <v>24771.428571428572</v>
      </c>
      <c r="J126" s="18">
        <f t="shared" si="0"/>
        <v>659</v>
      </c>
      <c r="K126" s="18">
        <f t="shared" si="0"/>
        <v>123</v>
      </c>
      <c r="L126" s="18">
        <f t="shared" si="0"/>
        <v>92</v>
      </c>
      <c r="M126" s="10"/>
    </row>
    <row r="127" spans="2:13" ht="15" x14ac:dyDescent="0.25">
      <c r="B127" s="16" t="s">
        <v>45</v>
      </c>
      <c r="C127" s="17" t="s">
        <v>35</v>
      </c>
      <c r="D127" s="15" t="s">
        <v>4</v>
      </c>
      <c r="E127" s="18">
        <f t="shared" si="0"/>
        <v>7</v>
      </c>
      <c r="F127" s="18">
        <f t="shared" si="0"/>
        <v>22</v>
      </c>
      <c r="G127" s="18">
        <f t="shared" si="0"/>
        <v>3.1428571428571428</v>
      </c>
      <c r="H127" s="19">
        <f t="shared" si="0"/>
        <v>74800</v>
      </c>
      <c r="I127" s="19">
        <f t="shared" si="0"/>
        <v>10685.714285714286</v>
      </c>
      <c r="J127" s="18">
        <f t="shared" si="0"/>
        <v>389</v>
      </c>
      <c r="K127" s="18">
        <f t="shared" si="0"/>
        <v>59</v>
      </c>
      <c r="L127" s="18">
        <f t="shared" si="0"/>
        <v>52</v>
      </c>
      <c r="M127" s="10"/>
    </row>
    <row r="128" spans="2:13" ht="15" x14ac:dyDescent="0.25">
      <c r="B128" s="16" t="s">
        <v>45</v>
      </c>
      <c r="C128" s="17" t="s">
        <v>36</v>
      </c>
      <c r="D128" s="15" t="s">
        <v>4</v>
      </c>
      <c r="E128" s="18">
        <f t="shared" si="0"/>
        <v>17</v>
      </c>
      <c r="F128" s="18">
        <f t="shared" si="0"/>
        <v>43</v>
      </c>
      <c r="G128" s="18">
        <f t="shared" si="0"/>
        <v>5.0833333333333339</v>
      </c>
      <c r="H128" s="19">
        <f t="shared" si="0"/>
        <v>146200</v>
      </c>
      <c r="I128" s="19">
        <f t="shared" si="0"/>
        <v>17283.333333333332</v>
      </c>
      <c r="J128" s="18">
        <f t="shared" si="0"/>
        <v>718</v>
      </c>
      <c r="K128" s="18">
        <f t="shared" si="0"/>
        <v>111</v>
      </c>
      <c r="L128" s="18">
        <f t="shared" si="0"/>
        <v>99</v>
      </c>
      <c r="M128" s="10"/>
    </row>
    <row r="129" spans="2:13" ht="15" x14ac:dyDescent="0.25">
      <c r="B129" s="16" t="s">
        <v>45</v>
      </c>
      <c r="C129" s="17" t="s">
        <v>37</v>
      </c>
      <c r="D129" s="15" t="s">
        <v>4</v>
      </c>
      <c r="E129" s="18">
        <f t="shared" si="0"/>
        <v>15</v>
      </c>
      <c r="F129" s="18">
        <f t="shared" si="0"/>
        <v>38</v>
      </c>
      <c r="G129" s="18">
        <f t="shared" si="0"/>
        <v>5.0178571428571423</v>
      </c>
      <c r="H129" s="19">
        <f t="shared" si="0"/>
        <v>129200</v>
      </c>
      <c r="I129" s="19">
        <f t="shared" si="0"/>
        <v>17060.714285714286</v>
      </c>
      <c r="J129" s="18">
        <f t="shared" si="0"/>
        <v>741</v>
      </c>
      <c r="K129" s="18">
        <f t="shared" si="0"/>
        <v>118</v>
      </c>
      <c r="L129" s="18">
        <f t="shared" si="0"/>
        <v>88</v>
      </c>
      <c r="M129" s="10"/>
    </row>
    <row r="130" spans="2:13" ht="15" x14ac:dyDescent="0.25">
      <c r="B130" s="16" t="s">
        <v>45</v>
      </c>
      <c r="C130" s="17" t="s">
        <v>38</v>
      </c>
      <c r="D130" s="15" t="s">
        <v>4</v>
      </c>
      <c r="E130" s="18">
        <f t="shared" si="0"/>
        <v>18</v>
      </c>
      <c r="F130" s="18">
        <f t="shared" si="0"/>
        <v>49</v>
      </c>
      <c r="G130" s="18">
        <f t="shared" si="0"/>
        <v>5.4444444444444446</v>
      </c>
      <c r="H130" s="19">
        <f t="shared" si="0"/>
        <v>166600</v>
      </c>
      <c r="I130" s="19">
        <f t="shared" si="0"/>
        <v>18511.111111111109</v>
      </c>
      <c r="J130" s="18">
        <f t="shared" si="0"/>
        <v>660</v>
      </c>
      <c r="K130" s="18">
        <f t="shared" si="0"/>
        <v>117</v>
      </c>
      <c r="L130" s="18">
        <f t="shared" si="0"/>
        <v>89</v>
      </c>
      <c r="M130" s="10"/>
    </row>
    <row r="131" spans="2:13" ht="15" x14ac:dyDescent="0.25">
      <c r="B131" s="16" t="s">
        <v>45</v>
      </c>
      <c r="C131" s="17" t="s">
        <v>39</v>
      </c>
      <c r="D131" s="15" t="s">
        <v>4</v>
      </c>
      <c r="E131" s="18">
        <f t="shared" si="0"/>
        <v>17</v>
      </c>
      <c r="F131" s="18">
        <f t="shared" si="0"/>
        <v>90</v>
      </c>
      <c r="G131" s="18">
        <f t="shared" si="0"/>
        <v>10.972222222222221</v>
      </c>
      <c r="H131" s="19">
        <f t="shared" si="0"/>
        <v>148000</v>
      </c>
      <c r="I131" s="19">
        <f t="shared" si="0"/>
        <v>17555.555555555555</v>
      </c>
      <c r="J131" s="18">
        <f t="shared" si="0"/>
        <v>646</v>
      </c>
      <c r="K131" s="18">
        <f t="shared" si="0"/>
        <v>165</v>
      </c>
      <c r="L131" s="18">
        <f t="shared" si="0"/>
        <v>71</v>
      </c>
      <c r="M131" s="10"/>
    </row>
    <row r="132" spans="2:13" ht="15" x14ac:dyDescent="0.25">
      <c r="B132" s="16" t="s">
        <v>45</v>
      </c>
      <c r="C132" s="17" t="s">
        <v>28</v>
      </c>
      <c r="D132" s="15" t="s">
        <v>7</v>
      </c>
      <c r="E132" s="18">
        <f t="shared" si="0"/>
        <v>14</v>
      </c>
      <c r="F132" s="18">
        <f t="shared" si="0"/>
        <v>38</v>
      </c>
      <c r="G132" s="18">
        <f t="shared" si="0"/>
        <v>5.5416666666666661</v>
      </c>
      <c r="H132" s="19">
        <f t="shared" si="0"/>
        <v>129200</v>
      </c>
      <c r="I132" s="19">
        <f t="shared" si="0"/>
        <v>18841.666666666664</v>
      </c>
      <c r="J132" s="18">
        <f t="shared" si="0"/>
        <v>703</v>
      </c>
      <c r="K132" s="18">
        <f t="shared" si="0"/>
        <v>108</v>
      </c>
      <c r="L132" s="18">
        <f t="shared" si="0"/>
        <v>93</v>
      </c>
      <c r="M132" s="10"/>
    </row>
    <row r="133" spans="2:13" ht="15" x14ac:dyDescent="0.25">
      <c r="B133" s="16" t="s">
        <v>45</v>
      </c>
      <c r="C133" s="17" t="s">
        <v>31</v>
      </c>
      <c r="D133" s="15" t="s">
        <v>7</v>
      </c>
      <c r="E133" s="18">
        <f t="shared" si="0"/>
        <v>13</v>
      </c>
      <c r="F133" s="18">
        <f t="shared" si="0"/>
        <v>43</v>
      </c>
      <c r="G133" s="18">
        <f t="shared" si="0"/>
        <v>6.5714285714285712</v>
      </c>
      <c r="H133" s="19">
        <f t="shared" si="0"/>
        <v>146200</v>
      </c>
      <c r="I133" s="19">
        <f t="shared" si="0"/>
        <v>22342.857142857145</v>
      </c>
      <c r="J133" s="18">
        <f t="shared" si="0"/>
        <v>657</v>
      </c>
      <c r="K133" s="18">
        <f t="shared" si="0"/>
        <v>109</v>
      </c>
      <c r="L133" s="18">
        <f t="shared" si="0"/>
        <v>84</v>
      </c>
      <c r="M133" s="10"/>
    </row>
    <row r="134" spans="2:13" ht="15" x14ac:dyDescent="0.25">
      <c r="B134" s="16" t="s">
        <v>45</v>
      </c>
      <c r="C134" s="17" t="s">
        <v>32</v>
      </c>
      <c r="D134" s="15" t="s">
        <v>7</v>
      </c>
      <c r="E134" s="18">
        <f t="shared" si="0"/>
        <v>7</v>
      </c>
      <c r="F134" s="18">
        <f t="shared" si="0"/>
        <v>19</v>
      </c>
      <c r="G134" s="18">
        <f t="shared" si="0"/>
        <v>2.7142857142857144</v>
      </c>
      <c r="H134" s="19">
        <f t="shared" si="0"/>
        <v>64600</v>
      </c>
      <c r="I134" s="19">
        <f t="shared" si="0"/>
        <v>9228.5714285714294</v>
      </c>
      <c r="J134" s="18">
        <f t="shared" si="0"/>
        <v>354</v>
      </c>
      <c r="K134" s="18">
        <f t="shared" si="0"/>
        <v>66</v>
      </c>
      <c r="L134" s="18">
        <f t="shared" si="0"/>
        <v>47</v>
      </c>
      <c r="M134" s="10"/>
    </row>
    <row r="135" spans="2:13" ht="15" x14ac:dyDescent="0.25">
      <c r="B135" s="16" t="s">
        <v>45</v>
      </c>
      <c r="C135" s="17" t="s">
        <v>33</v>
      </c>
      <c r="D135" s="15" t="s">
        <v>7</v>
      </c>
      <c r="E135" s="18">
        <f t="shared" si="0"/>
        <v>15</v>
      </c>
      <c r="F135" s="18">
        <f t="shared" si="0"/>
        <v>36</v>
      </c>
      <c r="G135" s="18">
        <f t="shared" si="0"/>
        <v>4.7857142857142856</v>
      </c>
      <c r="H135" s="19">
        <f t="shared" si="0"/>
        <v>122400</v>
      </c>
      <c r="I135" s="19">
        <f t="shared" si="0"/>
        <v>16271.428571428572</v>
      </c>
      <c r="J135" s="18">
        <f t="shared" si="0"/>
        <v>751</v>
      </c>
      <c r="K135" s="18">
        <f t="shared" si="0"/>
        <v>120</v>
      </c>
      <c r="L135" s="18">
        <f t="shared" si="0"/>
        <v>95</v>
      </c>
      <c r="M135" s="10"/>
    </row>
    <row r="136" spans="2:13" ht="15" x14ac:dyDescent="0.25">
      <c r="B136" s="16" t="s">
        <v>45</v>
      </c>
      <c r="C136" s="17" t="s">
        <v>34</v>
      </c>
      <c r="D136" s="15" t="s">
        <v>7</v>
      </c>
      <c r="E136" s="18">
        <f t="shared" si="0"/>
        <v>20</v>
      </c>
      <c r="F136" s="18">
        <f t="shared" si="0"/>
        <v>59</v>
      </c>
      <c r="G136" s="18">
        <f t="shared" si="0"/>
        <v>8.7916666666666661</v>
      </c>
      <c r="H136" s="19">
        <f t="shared" si="0"/>
        <v>209400</v>
      </c>
      <c r="I136" s="19">
        <f t="shared" si="0"/>
        <v>31358.333333333328</v>
      </c>
      <c r="J136" s="18">
        <f t="shared" si="0"/>
        <v>1073</v>
      </c>
      <c r="K136" s="18">
        <f t="shared" si="0"/>
        <v>253</v>
      </c>
      <c r="L136" s="18">
        <f t="shared" si="0"/>
        <v>123</v>
      </c>
      <c r="M136" s="10"/>
    </row>
    <row r="137" spans="2:13" ht="15" x14ac:dyDescent="0.25">
      <c r="B137" s="16" t="s">
        <v>45</v>
      </c>
      <c r="C137" s="17" t="s">
        <v>35</v>
      </c>
      <c r="D137" s="15" t="s">
        <v>7</v>
      </c>
      <c r="E137" s="18">
        <f t="shared" si="0"/>
        <v>9</v>
      </c>
      <c r="F137" s="18">
        <f t="shared" si="0"/>
        <v>23</v>
      </c>
      <c r="G137" s="18">
        <f t="shared" si="0"/>
        <v>2.5555555555555554</v>
      </c>
      <c r="H137" s="19">
        <f t="shared" si="0"/>
        <v>78200</v>
      </c>
      <c r="I137" s="19">
        <f t="shared" si="0"/>
        <v>8688.8888888888887</v>
      </c>
      <c r="J137" s="18">
        <f t="shared" si="0"/>
        <v>334</v>
      </c>
      <c r="K137" s="18">
        <f t="shared" si="0"/>
        <v>68</v>
      </c>
      <c r="L137" s="18">
        <f t="shared" si="0"/>
        <v>41</v>
      </c>
      <c r="M137" s="10"/>
    </row>
    <row r="138" spans="2:13" ht="15" x14ac:dyDescent="0.25">
      <c r="B138" s="16" t="s">
        <v>45</v>
      </c>
      <c r="C138" s="17" t="s">
        <v>36</v>
      </c>
      <c r="D138" s="15" t="s">
        <v>7</v>
      </c>
      <c r="E138" s="18">
        <f t="shared" ref="E138:L153" si="1">SUMIFS(E$2:E$121,$D$2:$D$121,$D138,$C$2:$C$121,$C138)</f>
        <v>18</v>
      </c>
      <c r="F138" s="18">
        <f t="shared" si="1"/>
        <v>42</v>
      </c>
      <c r="G138" s="18">
        <f t="shared" si="1"/>
        <v>4.666666666666667</v>
      </c>
      <c r="H138" s="19">
        <f t="shared" si="1"/>
        <v>142800</v>
      </c>
      <c r="I138" s="19">
        <f t="shared" si="1"/>
        <v>15866.666666666668</v>
      </c>
      <c r="J138" s="18">
        <f t="shared" si="1"/>
        <v>698</v>
      </c>
      <c r="K138" s="18">
        <f t="shared" si="1"/>
        <v>122</v>
      </c>
      <c r="L138" s="18">
        <f t="shared" si="1"/>
        <v>99</v>
      </c>
      <c r="M138" s="10"/>
    </row>
    <row r="139" spans="2:13" ht="15" x14ac:dyDescent="0.25">
      <c r="B139" s="16" t="s">
        <v>45</v>
      </c>
      <c r="C139" s="17" t="s">
        <v>37</v>
      </c>
      <c r="D139" s="15" t="s">
        <v>7</v>
      </c>
      <c r="E139" s="18">
        <f t="shared" si="1"/>
        <v>23</v>
      </c>
      <c r="F139" s="18">
        <f t="shared" si="1"/>
        <v>58</v>
      </c>
      <c r="G139" s="18">
        <f t="shared" si="1"/>
        <v>7.7916666666666661</v>
      </c>
      <c r="H139" s="19">
        <f t="shared" si="1"/>
        <v>196000</v>
      </c>
      <c r="I139" s="19">
        <f t="shared" si="1"/>
        <v>26358.333333333332</v>
      </c>
      <c r="J139" s="18">
        <f t="shared" si="1"/>
        <v>973</v>
      </c>
      <c r="K139" s="18">
        <f t="shared" si="1"/>
        <v>323</v>
      </c>
      <c r="L139" s="18">
        <f t="shared" si="1"/>
        <v>124</v>
      </c>
      <c r="M139" s="10"/>
    </row>
    <row r="140" spans="2:13" ht="15" x14ac:dyDescent="0.25">
      <c r="B140" s="16" t="s">
        <v>45</v>
      </c>
      <c r="C140" s="17" t="s">
        <v>38</v>
      </c>
      <c r="D140" s="15" t="s">
        <v>7</v>
      </c>
      <c r="E140" s="18">
        <f t="shared" si="1"/>
        <v>17</v>
      </c>
      <c r="F140" s="18">
        <f t="shared" si="1"/>
        <v>37</v>
      </c>
      <c r="G140" s="18">
        <f t="shared" si="1"/>
        <v>4.3611111111111107</v>
      </c>
      <c r="H140" s="19">
        <f t="shared" si="1"/>
        <v>214600</v>
      </c>
      <c r="I140" s="19">
        <f t="shared" si="1"/>
        <v>25927.777777777777</v>
      </c>
      <c r="J140" s="18">
        <f t="shared" si="1"/>
        <v>683</v>
      </c>
      <c r="K140" s="18">
        <f t="shared" si="1"/>
        <v>235</v>
      </c>
      <c r="L140" s="18">
        <f t="shared" si="1"/>
        <v>80</v>
      </c>
      <c r="M140" s="10"/>
    </row>
    <row r="141" spans="2:13" ht="15" x14ac:dyDescent="0.25">
      <c r="B141" s="16" t="s">
        <v>45</v>
      </c>
      <c r="C141" s="17" t="s">
        <v>39</v>
      </c>
      <c r="D141" s="15" t="s">
        <v>7</v>
      </c>
      <c r="E141" s="18">
        <f t="shared" si="1"/>
        <v>14</v>
      </c>
      <c r="F141" s="18">
        <f t="shared" si="1"/>
        <v>40</v>
      </c>
      <c r="G141" s="18">
        <f t="shared" si="1"/>
        <v>5.75</v>
      </c>
      <c r="H141" s="19">
        <f t="shared" si="1"/>
        <v>136000</v>
      </c>
      <c r="I141" s="19">
        <f t="shared" si="1"/>
        <v>19550</v>
      </c>
      <c r="J141" s="18">
        <f t="shared" si="1"/>
        <v>736</v>
      </c>
      <c r="K141" s="18">
        <f t="shared" si="1"/>
        <v>118</v>
      </c>
      <c r="L141" s="18">
        <f t="shared" si="1"/>
        <v>94</v>
      </c>
      <c r="M141" s="10"/>
    </row>
    <row r="142" spans="2:13" ht="15" x14ac:dyDescent="0.25">
      <c r="B142" s="16" t="s">
        <v>45</v>
      </c>
      <c r="C142" s="17" t="s">
        <v>28</v>
      </c>
      <c r="D142" s="15" t="s">
        <v>8</v>
      </c>
      <c r="E142" s="18">
        <f t="shared" si="1"/>
        <v>22</v>
      </c>
      <c r="F142" s="18">
        <f t="shared" si="1"/>
        <v>81</v>
      </c>
      <c r="G142" s="18">
        <f t="shared" si="1"/>
        <v>12.134920634920634</v>
      </c>
      <c r="H142" s="19">
        <f t="shared" si="1"/>
        <v>212400</v>
      </c>
      <c r="I142" s="19">
        <f t="shared" si="1"/>
        <v>30758.730158730159</v>
      </c>
      <c r="J142" s="18">
        <f t="shared" si="1"/>
        <v>1104</v>
      </c>
      <c r="K142" s="18">
        <f t="shared" si="1"/>
        <v>194</v>
      </c>
      <c r="L142" s="18">
        <f t="shared" si="1"/>
        <v>149</v>
      </c>
      <c r="M142" s="10"/>
    </row>
    <row r="143" spans="2:13" ht="15" x14ac:dyDescent="0.25">
      <c r="B143" s="16" t="s">
        <v>45</v>
      </c>
      <c r="C143" s="17" t="s">
        <v>31</v>
      </c>
      <c r="D143" s="15" t="s">
        <v>8</v>
      </c>
      <c r="E143" s="18">
        <f t="shared" si="1"/>
        <v>7</v>
      </c>
      <c r="F143" s="18">
        <f t="shared" si="1"/>
        <v>23</v>
      </c>
      <c r="G143" s="18">
        <f t="shared" si="1"/>
        <v>3.2857142857142856</v>
      </c>
      <c r="H143" s="19">
        <f t="shared" si="1"/>
        <v>78200</v>
      </c>
      <c r="I143" s="19">
        <f t="shared" si="1"/>
        <v>11171.428571428571</v>
      </c>
      <c r="J143" s="18">
        <f t="shared" si="1"/>
        <v>369</v>
      </c>
      <c r="K143" s="18">
        <f t="shared" si="1"/>
        <v>41</v>
      </c>
      <c r="L143" s="18">
        <f t="shared" si="1"/>
        <v>44</v>
      </c>
      <c r="M143" s="10"/>
    </row>
    <row r="144" spans="2:13" ht="15" x14ac:dyDescent="0.25">
      <c r="B144" s="16" t="s">
        <v>45</v>
      </c>
      <c r="C144" s="17" t="s">
        <v>32</v>
      </c>
      <c r="D144" s="15" t="s">
        <v>8</v>
      </c>
      <c r="E144" s="18">
        <f t="shared" si="1"/>
        <v>16</v>
      </c>
      <c r="F144" s="18">
        <f t="shared" si="1"/>
        <v>37</v>
      </c>
      <c r="G144" s="18">
        <f t="shared" si="1"/>
        <v>4.587301587301587</v>
      </c>
      <c r="H144" s="19">
        <f t="shared" si="1"/>
        <v>125800</v>
      </c>
      <c r="I144" s="19">
        <f t="shared" si="1"/>
        <v>15596.825396825396</v>
      </c>
      <c r="J144" s="18">
        <f t="shared" si="1"/>
        <v>697</v>
      </c>
      <c r="K144" s="18">
        <f t="shared" si="1"/>
        <v>108</v>
      </c>
      <c r="L144" s="18">
        <f t="shared" si="1"/>
        <v>90</v>
      </c>
      <c r="M144" s="10"/>
    </row>
    <row r="145" spans="2:13" ht="15" x14ac:dyDescent="0.25">
      <c r="B145" s="16" t="s">
        <v>45</v>
      </c>
      <c r="C145" s="17" t="s">
        <v>33</v>
      </c>
      <c r="D145" s="15" t="s">
        <v>8</v>
      </c>
      <c r="E145" s="18">
        <f t="shared" si="1"/>
        <v>17</v>
      </c>
      <c r="F145" s="18">
        <f t="shared" si="1"/>
        <v>39</v>
      </c>
      <c r="G145" s="18">
        <f t="shared" si="1"/>
        <v>4.5416666666666661</v>
      </c>
      <c r="H145" s="19">
        <f t="shared" si="1"/>
        <v>132600</v>
      </c>
      <c r="I145" s="19">
        <f t="shared" si="1"/>
        <v>15441.666666666666</v>
      </c>
      <c r="J145" s="18">
        <f t="shared" si="1"/>
        <v>670</v>
      </c>
      <c r="K145" s="18">
        <f t="shared" si="1"/>
        <v>127</v>
      </c>
      <c r="L145" s="18">
        <f t="shared" si="1"/>
        <v>99</v>
      </c>
      <c r="M145" s="10"/>
    </row>
    <row r="146" spans="2:13" ht="15" x14ac:dyDescent="0.25">
      <c r="B146" s="16" t="s">
        <v>45</v>
      </c>
      <c r="C146" s="17" t="s">
        <v>34</v>
      </c>
      <c r="D146" s="15" t="s">
        <v>8</v>
      </c>
      <c r="E146" s="18">
        <f t="shared" si="1"/>
        <v>12</v>
      </c>
      <c r="F146" s="18">
        <f t="shared" si="1"/>
        <v>68</v>
      </c>
      <c r="G146" s="18">
        <f t="shared" si="1"/>
        <v>11.333333333333334</v>
      </c>
      <c r="H146" s="19">
        <f t="shared" si="1"/>
        <v>168200</v>
      </c>
      <c r="I146" s="19">
        <f t="shared" si="1"/>
        <v>28033.333333333336</v>
      </c>
      <c r="J146" s="18">
        <f t="shared" si="1"/>
        <v>771</v>
      </c>
      <c r="K146" s="18">
        <f t="shared" si="1"/>
        <v>129</v>
      </c>
      <c r="L146" s="18">
        <f t="shared" si="1"/>
        <v>115</v>
      </c>
      <c r="M146" s="10"/>
    </row>
    <row r="147" spans="2:13" ht="15" x14ac:dyDescent="0.25">
      <c r="B147" s="16" t="s">
        <v>45</v>
      </c>
      <c r="C147" s="17" t="s">
        <v>35</v>
      </c>
      <c r="D147" s="15" t="s">
        <v>8</v>
      </c>
      <c r="E147" s="18">
        <f t="shared" si="1"/>
        <v>20</v>
      </c>
      <c r="F147" s="18">
        <f t="shared" si="1"/>
        <v>84</v>
      </c>
      <c r="G147" s="18">
        <f t="shared" si="1"/>
        <v>12.125</v>
      </c>
      <c r="H147" s="19">
        <f t="shared" si="1"/>
        <v>252600</v>
      </c>
      <c r="I147" s="19">
        <f t="shared" si="1"/>
        <v>37100</v>
      </c>
      <c r="J147" s="18">
        <f t="shared" si="1"/>
        <v>1123</v>
      </c>
      <c r="K147" s="18">
        <f t="shared" si="1"/>
        <v>241</v>
      </c>
      <c r="L147" s="18">
        <f t="shared" si="1"/>
        <v>125</v>
      </c>
      <c r="M147" s="10"/>
    </row>
    <row r="148" spans="2:13" ht="15" x14ac:dyDescent="0.25">
      <c r="B148" s="16" t="s">
        <v>45</v>
      </c>
      <c r="C148" s="17" t="s">
        <v>36</v>
      </c>
      <c r="D148" s="15" t="s">
        <v>8</v>
      </c>
      <c r="E148" s="18">
        <f t="shared" si="1"/>
        <v>17</v>
      </c>
      <c r="F148" s="18">
        <f t="shared" si="1"/>
        <v>37</v>
      </c>
      <c r="G148" s="18">
        <f t="shared" si="1"/>
        <v>4.3333333333333339</v>
      </c>
      <c r="H148" s="19">
        <f t="shared" si="1"/>
        <v>125800</v>
      </c>
      <c r="I148" s="19">
        <f t="shared" si="1"/>
        <v>14733.333333333332</v>
      </c>
      <c r="J148" s="18">
        <f t="shared" si="1"/>
        <v>691</v>
      </c>
      <c r="K148" s="18">
        <f t="shared" si="1"/>
        <v>119</v>
      </c>
      <c r="L148" s="18">
        <f t="shared" si="1"/>
        <v>91</v>
      </c>
      <c r="M148" s="10"/>
    </row>
    <row r="149" spans="2:13" ht="15" x14ac:dyDescent="0.25">
      <c r="B149" s="16" t="s">
        <v>45</v>
      </c>
      <c r="C149" s="17" t="s">
        <v>37</v>
      </c>
      <c r="D149" s="15" t="s">
        <v>8</v>
      </c>
      <c r="E149" s="18">
        <f t="shared" si="1"/>
        <v>7</v>
      </c>
      <c r="F149" s="18">
        <f t="shared" si="1"/>
        <v>17</v>
      </c>
      <c r="G149" s="18">
        <f t="shared" si="1"/>
        <v>2.4285714285714284</v>
      </c>
      <c r="H149" s="19">
        <f t="shared" si="1"/>
        <v>57800</v>
      </c>
      <c r="I149" s="19">
        <f t="shared" si="1"/>
        <v>8257.1428571428569</v>
      </c>
      <c r="J149" s="18">
        <f t="shared" si="1"/>
        <v>334</v>
      </c>
      <c r="K149" s="18">
        <f t="shared" si="1"/>
        <v>40</v>
      </c>
      <c r="L149" s="18">
        <f t="shared" si="1"/>
        <v>41</v>
      </c>
      <c r="M149" s="10"/>
    </row>
    <row r="150" spans="2:13" ht="15" x14ac:dyDescent="0.25">
      <c r="B150" s="16" t="s">
        <v>45</v>
      </c>
      <c r="C150" s="17" t="s">
        <v>38</v>
      </c>
      <c r="D150" s="15" t="s">
        <v>8</v>
      </c>
      <c r="E150" s="18">
        <f t="shared" si="1"/>
        <v>13</v>
      </c>
      <c r="F150" s="18">
        <f t="shared" si="1"/>
        <v>33</v>
      </c>
      <c r="G150" s="18">
        <f t="shared" si="1"/>
        <v>5.0952380952380949</v>
      </c>
      <c r="H150" s="19">
        <f t="shared" si="1"/>
        <v>112200</v>
      </c>
      <c r="I150" s="19">
        <f t="shared" si="1"/>
        <v>17323.809523809523</v>
      </c>
      <c r="J150" s="18">
        <f t="shared" si="1"/>
        <v>688</v>
      </c>
      <c r="K150" s="18">
        <f t="shared" si="1"/>
        <v>130</v>
      </c>
      <c r="L150" s="18">
        <f t="shared" si="1"/>
        <v>94</v>
      </c>
      <c r="M150" s="10"/>
    </row>
    <row r="151" spans="2:13" ht="15" x14ac:dyDescent="0.25">
      <c r="B151" s="16" t="s">
        <v>45</v>
      </c>
      <c r="C151" s="17" t="s">
        <v>39</v>
      </c>
      <c r="D151" s="15" t="s">
        <v>8</v>
      </c>
      <c r="E151" s="18">
        <f t="shared" si="1"/>
        <v>16</v>
      </c>
      <c r="F151" s="18">
        <f t="shared" si="1"/>
        <v>45</v>
      </c>
      <c r="G151" s="18">
        <f t="shared" si="1"/>
        <v>5.625</v>
      </c>
      <c r="H151" s="19">
        <f t="shared" si="1"/>
        <v>153000</v>
      </c>
      <c r="I151" s="19">
        <f t="shared" si="1"/>
        <v>19125</v>
      </c>
      <c r="J151" s="18">
        <f t="shared" si="1"/>
        <v>629</v>
      </c>
      <c r="K151" s="18">
        <f t="shared" si="1"/>
        <v>104</v>
      </c>
      <c r="L151" s="18">
        <f t="shared" si="1"/>
        <v>108</v>
      </c>
      <c r="M151" s="10"/>
    </row>
    <row r="152" spans="2:13" ht="15" x14ac:dyDescent="0.25">
      <c r="B152" s="16" t="s">
        <v>45</v>
      </c>
      <c r="C152" s="17" t="s">
        <v>28</v>
      </c>
      <c r="D152" s="15" t="s">
        <v>5</v>
      </c>
      <c r="E152" s="18">
        <f t="shared" si="1"/>
        <v>18</v>
      </c>
      <c r="F152" s="18">
        <f t="shared" si="1"/>
        <v>45</v>
      </c>
      <c r="G152" s="18">
        <f t="shared" si="1"/>
        <v>5</v>
      </c>
      <c r="H152" s="19">
        <f t="shared" si="1"/>
        <v>153000</v>
      </c>
      <c r="I152" s="19">
        <f t="shared" si="1"/>
        <v>17000</v>
      </c>
      <c r="J152" s="18">
        <f t="shared" si="1"/>
        <v>648</v>
      </c>
      <c r="K152" s="18">
        <f t="shared" si="1"/>
        <v>120</v>
      </c>
      <c r="L152" s="18">
        <f t="shared" si="1"/>
        <v>99</v>
      </c>
      <c r="M152" s="10"/>
    </row>
    <row r="153" spans="2:13" ht="15" x14ac:dyDescent="0.25">
      <c r="B153" s="16" t="s">
        <v>45</v>
      </c>
      <c r="C153" s="17" t="s">
        <v>31</v>
      </c>
      <c r="D153" s="15" t="s">
        <v>5</v>
      </c>
      <c r="E153" s="18">
        <f t="shared" si="1"/>
        <v>6</v>
      </c>
      <c r="F153" s="18">
        <f t="shared" si="1"/>
        <v>24</v>
      </c>
      <c r="G153" s="18">
        <f t="shared" si="1"/>
        <v>4</v>
      </c>
      <c r="H153" s="19">
        <f t="shared" si="1"/>
        <v>81600</v>
      </c>
      <c r="I153" s="19">
        <f t="shared" si="1"/>
        <v>13600</v>
      </c>
      <c r="J153" s="18">
        <f t="shared" si="1"/>
        <v>365</v>
      </c>
      <c r="K153" s="18">
        <f t="shared" si="1"/>
        <v>63</v>
      </c>
      <c r="L153" s="18">
        <f t="shared" si="1"/>
        <v>50</v>
      </c>
      <c r="M153" s="10"/>
    </row>
    <row r="154" spans="2:13" ht="15" x14ac:dyDescent="0.25">
      <c r="B154" s="16" t="s">
        <v>45</v>
      </c>
      <c r="C154" s="17" t="s">
        <v>32</v>
      </c>
      <c r="D154" s="15" t="s">
        <v>5</v>
      </c>
      <c r="E154" s="18">
        <f t="shared" ref="E154:L169" si="2">SUMIFS(E$2:E$121,$D$2:$D$121,$D154,$C$2:$C$121,$C154)</f>
        <v>22</v>
      </c>
      <c r="F154" s="18">
        <f t="shared" si="2"/>
        <v>63</v>
      </c>
      <c r="G154" s="18">
        <f t="shared" si="2"/>
        <v>8.7142857142857135</v>
      </c>
      <c r="H154" s="19">
        <f t="shared" si="2"/>
        <v>252600</v>
      </c>
      <c r="I154" s="19">
        <f t="shared" si="2"/>
        <v>35114.28571428571</v>
      </c>
      <c r="J154" s="18">
        <f t="shared" si="2"/>
        <v>1273</v>
      </c>
      <c r="K154" s="18">
        <f t="shared" si="2"/>
        <v>250</v>
      </c>
      <c r="L154" s="18">
        <f t="shared" si="2"/>
        <v>124</v>
      </c>
      <c r="M154" s="10"/>
    </row>
    <row r="155" spans="2:13" ht="15" x14ac:dyDescent="0.25">
      <c r="B155" s="16" t="s">
        <v>45</v>
      </c>
      <c r="C155" s="17" t="s">
        <v>33</v>
      </c>
      <c r="D155" s="15" t="s">
        <v>5</v>
      </c>
      <c r="E155" s="18">
        <f t="shared" si="2"/>
        <v>25</v>
      </c>
      <c r="F155" s="18">
        <f t="shared" si="2"/>
        <v>69</v>
      </c>
      <c r="G155" s="18">
        <f t="shared" si="2"/>
        <v>8.174603174603174</v>
      </c>
      <c r="H155" s="19">
        <f t="shared" si="2"/>
        <v>256000</v>
      </c>
      <c r="I155" s="19">
        <f t="shared" si="2"/>
        <v>30171.428571428572</v>
      </c>
      <c r="J155" s="18">
        <f t="shared" si="2"/>
        <v>1216</v>
      </c>
      <c r="K155" s="18">
        <f t="shared" si="2"/>
        <v>249</v>
      </c>
      <c r="L155" s="18">
        <f t="shared" si="2"/>
        <v>129</v>
      </c>
      <c r="M155" s="10"/>
    </row>
    <row r="156" spans="2:13" ht="15" x14ac:dyDescent="0.25">
      <c r="B156" s="16" t="s">
        <v>45</v>
      </c>
      <c r="C156" s="17" t="s">
        <v>34</v>
      </c>
      <c r="D156" s="15" t="s">
        <v>5</v>
      </c>
      <c r="E156" s="18">
        <f t="shared" si="2"/>
        <v>8</v>
      </c>
      <c r="F156" s="18">
        <f t="shared" si="2"/>
        <v>17</v>
      </c>
      <c r="G156" s="18">
        <f t="shared" si="2"/>
        <v>2.125</v>
      </c>
      <c r="H156" s="19">
        <f t="shared" si="2"/>
        <v>57800</v>
      </c>
      <c r="I156" s="19">
        <f t="shared" si="2"/>
        <v>7225</v>
      </c>
      <c r="J156" s="18">
        <f t="shared" si="2"/>
        <v>347</v>
      </c>
      <c r="K156" s="18">
        <f t="shared" si="2"/>
        <v>60</v>
      </c>
      <c r="L156" s="18">
        <f t="shared" si="2"/>
        <v>50</v>
      </c>
      <c r="M156" s="10"/>
    </row>
    <row r="157" spans="2:13" ht="15" x14ac:dyDescent="0.25">
      <c r="B157" s="16" t="s">
        <v>45</v>
      </c>
      <c r="C157" s="17" t="s">
        <v>35</v>
      </c>
      <c r="D157" s="15" t="s">
        <v>5</v>
      </c>
      <c r="E157" s="18">
        <f t="shared" si="2"/>
        <v>23</v>
      </c>
      <c r="F157" s="18">
        <f t="shared" si="2"/>
        <v>62</v>
      </c>
      <c r="G157" s="18">
        <f t="shared" si="2"/>
        <v>8.1944444444444446</v>
      </c>
      <c r="H157" s="19">
        <f t="shared" si="2"/>
        <v>227300</v>
      </c>
      <c r="I157" s="19">
        <f t="shared" si="2"/>
        <v>29923.611111111109</v>
      </c>
      <c r="J157" s="18">
        <f t="shared" si="2"/>
        <v>1161</v>
      </c>
      <c r="K157" s="18">
        <f t="shared" si="2"/>
        <v>223</v>
      </c>
      <c r="L157" s="18">
        <f t="shared" si="2"/>
        <v>113</v>
      </c>
      <c r="M157" s="10"/>
    </row>
    <row r="158" spans="2:13" ht="15" x14ac:dyDescent="0.25">
      <c r="B158" s="16" t="s">
        <v>45</v>
      </c>
      <c r="C158" s="17" t="s">
        <v>36</v>
      </c>
      <c r="D158" s="15" t="s">
        <v>5</v>
      </c>
      <c r="E158" s="18">
        <f t="shared" si="2"/>
        <v>14</v>
      </c>
      <c r="F158" s="18">
        <f t="shared" si="2"/>
        <v>45</v>
      </c>
      <c r="G158" s="18">
        <f t="shared" si="2"/>
        <v>6.4285714285714288</v>
      </c>
      <c r="H158" s="19">
        <f t="shared" si="2"/>
        <v>153000</v>
      </c>
      <c r="I158" s="19">
        <f t="shared" si="2"/>
        <v>21857.142857142855</v>
      </c>
      <c r="J158" s="18">
        <f t="shared" si="2"/>
        <v>763</v>
      </c>
      <c r="K158" s="18">
        <f t="shared" si="2"/>
        <v>113</v>
      </c>
      <c r="L158" s="18">
        <f t="shared" si="2"/>
        <v>98</v>
      </c>
      <c r="M158" s="10"/>
    </row>
    <row r="159" spans="2:13" ht="15" x14ac:dyDescent="0.25">
      <c r="B159" s="16" t="s">
        <v>45</v>
      </c>
      <c r="C159" s="17" t="s">
        <v>37</v>
      </c>
      <c r="D159" s="15" t="s">
        <v>5</v>
      </c>
      <c r="E159" s="18">
        <f t="shared" si="2"/>
        <v>9</v>
      </c>
      <c r="F159" s="18">
        <f t="shared" si="2"/>
        <v>21</v>
      </c>
      <c r="G159" s="18">
        <f t="shared" si="2"/>
        <v>2.3333333333333335</v>
      </c>
      <c r="H159" s="19">
        <f t="shared" si="2"/>
        <v>71400</v>
      </c>
      <c r="I159" s="19">
        <f t="shared" si="2"/>
        <v>7933.333333333333</v>
      </c>
      <c r="J159" s="18">
        <f t="shared" si="2"/>
        <v>391</v>
      </c>
      <c r="K159" s="18">
        <f t="shared" si="2"/>
        <v>58</v>
      </c>
      <c r="L159" s="18">
        <f t="shared" si="2"/>
        <v>48</v>
      </c>
      <c r="M159" s="10"/>
    </row>
    <row r="160" spans="2:13" ht="15" x14ac:dyDescent="0.25">
      <c r="B160" s="16" t="s">
        <v>45</v>
      </c>
      <c r="C160" s="17" t="s">
        <v>38</v>
      </c>
      <c r="D160" s="15" t="s">
        <v>5</v>
      </c>
      <c r="E160" s="18">
        <f t="shared" si="2"/>
        <v>18</v>
      </c>
      <c r="F160" s="18">
        <f t="shared" si="2"/>
        <v>32</v>
      </c>
      <c r="G160" s="18">
        <f t="shared" si="2"/>
        <v>3.5555555555555554</v>
      </c>
      <c r="H160" s="19">
        <f t="shared" si="2"/>
        <v>108800</v>
      </c>
      <c r="I160" s="19">
        <f t="shared" si="2"/>
        <v>12088.888888888889</v>
      </c>
      <c r="J160" s="18">
        <f t="shared" si="2"/>
        <v>796</v>
      </c>
      <c r="K160" s="18">
        <f t="shared" si="2"/>
        <v>126</v>
      </c>
      <c r="L160" s="18">
        <f t="shared" si="2"/>
        <v>101</v>
      </c>
      <c r="M160" s="10"/>
    </row>
    <row r="161" spans="2:13" ht="15" x14ac:dyDescent="0.25">
      <c r="B161" s="16" t="s">
        <v>45</v>
      </c>
      <c r="C161" s="17" t="s">
        <v>39</v>
      </c>
      <c r="D161" s="15" t="s">
        <v>5</v>
      </c>
      <c r="E161" s="18">
        <f t="shared" si="2"/>
        <v>17</v>
      </c>
      <c r="F161" s="18">
        <f t="shared" si="2"/>
        <v>37</v>
      </c>
      <c r="G161" s="18">
        <f t="shared" si="2"/>
        <v>4.416666666666667</v>
      </c>
      <c r="H161" s="19">
        <f t="shared" si="2"/>
        <v>125800</v>
      </c>
      <c r="I161" s="19">
        <f t="shared" si="2"/>
        <v>15016.666666666668</v>
      </c>
      <c r="J161" s="18">
        <f t="shared" si="2"/>
        <v>648</v>
      </c>
      <c r="K161" s="18">
        <f t="shared" si="2"/>
        <v>125</v>
      </c>
      <c r="L161" s="18">
        <f t="shared" si="2"/>
        <v>86</v>
      </c>
      <c r="M161" s="10"/>
    </row>
    <row r="162" spans="2:13" ht="15" x14ac:dyDescent="0.25">
      <c r="B162" s="16" t="s">
        <v>45</v>
      </c>
      <c r="C162" s="17" t="s">
        <v>28</v>
      </c>
      <c r="D162" s="15" t="s">
        <v>9</v>
      </c>
      <c r="E162" s="18">
        <f t="shared" si="2"/>
        <v>7</v>
      </c>
      <c r="F162" s="18">
        <f t="shared" si="2"/>
        <v>23</v>
      </c>
      <c r="G162" s="18">
        <f t="shared" si="2"/>
        <v>3.2857142857142856</v>
      </c>
      <c r="H162" s="19">
        <f t="shared" si="2"/>
        <v>78200</v>
      </c>
      <c r="I162" s="19">
        <f t="shared" si="2"/>
        <v>11171.428571428571</v>
      </c>
      <c r="J162" s="18">
        <f t="shared" si="2"/>
        <v>367</v>
      </c>
      <c r="K162" s="18">
        <f t="shared" si="2"/>
        <v>64</v>
      </c>
      <c r="L162" s="18">
        <f t="shared" si="2"/>
        <v>48</v>
      </c>
      <c r="M162" s="10"/>
    </row>
    <row r="163" spans="2:13" ht="15" x14ac:dyDescent="0.25">
      <c r="B163" s="16" t="s">
        <v>45</v>
      </c>
      <c r="C163" s="17" t="s">
        <v>31</v>
      </c>
      <c r="D163" s="15" t="s">
        <v>9</v>
      </c>
      <c r="E163" s="18">
        <f t="shared" si="2"/>
        <v>20</v>
      </c>
      <c r="F163" s="18">
        <f t="shared" si="2"/>
        <v>94</v>
      </c>
      <c r="G163" s="18">
        <f t="shared" si="2"/>
        <v>14.61904761904762</v>
      </c>
      <c r="H163" s="19">
        <f t="shared" si="2"/>
        <v>214600</v>
      </c>
      <c r="I163" s="19">
        <f t="shared" si="2"/>
        <v>32561.904761904763</v>
      </c>
      <c r="J163" s="18">
        <f t="shared" si="2"/>
        <v>1051</v>
      </c>
      <c r="K163" s="18">
        <f t="shared" si="2"/>
        <v>203</v>
      </c>
      <c r="L163" s="18">
        <f t="shared" si="2"/>
        <v>117</v>
      </c>
      <c r="M163" s="10"/>
    </row>
    <row r="164" spans="2:13" ht="15" x14ac:dyDescent="0.25">
      <c r="B164" s="16" t="s">
        <v>45</v>
      </c>
      <c r="C164" s="17" t="s">
        <v>32</v>
      </c>
      <c r="D164" s="15" t="s">
        <v>9</v>
      </c>
      <c r="E164" s="18">
        <f t="shared" si="2"/>
        <v>22</v>
      </c>
      <c r="F164" s="18">
        <f t="shared" si="2"/>
        <v>95</v>
      </c>
      <c r="G164" s="18">
        <f t="shared" si="2"/>
        <v>13.142857142857142</v>
      </c>
      <c r="H164" s="19">
        <f t="shared" si="2"/>
        <v>216000</v>
      </c>
      <c r="I164" s="19">
        <f t="shared" si="2"/>
        <v>29400</v>
      </c>
      <c r="J164" s="18">
        <f t="shared" si="2"/>
        <v>1232</v>
      </c>
      <c r="K164" s="18">
        <f t="shared" si="2"/>
        <v>200</v>
      </c>
      <c r="L164" s="18">
        <f t="shared" si="2"/>
        <v>122</v>
      </c>
      <c r="M164" s="10"/>
    </row>
    <row r="165" spans="2:13" ht="15" x14ac:dyDescent="0.25">
      <c r="B165" s="16" t="s">
        <v>45</v>
      </c>
      <c r="C165" s="17" t="s">
        <v>33</v>
      </c>
      <c r="D165" s="15" t="s">
        <v>9</v>
      </c>
      <c r="E165" s="18">
        <f t="shared" si="2"/>
        <v>8</v>
      </c>
      <c r="F165" s="18">
        <f t="shared" si="2"/>
        <v>19</v>
      </c>
      <c r="G165" s="18">
        <f t="shared" si="2"/>
        <v>2.375</v>
      </c>
      <c r="H165" s="19">
        <f t="shared" si="2"/>
        <v>64600</v>
      </c>
      <c r="I165" s="19">
        <f t="shared" si="2"/>
        <v>8075</v>
      </c>
      <c r="J165" s="18">
        <f t="shared" si="2"/>
        <v>324</v>
      </c>
      <c r="K165" s="18">
        <f t="shared" si="2"/>
        <v>58</v>
      </c>
      <c r="L165" s="18">
        <f t="shared" si="2"/>
        <v>53</v>
      </c>
      <c r="M165" s="10"/>
    </row>
    <row r="166" spans="2:13" ht="15" x14ac:dyDescent="0.25">
      <c r="B166" s="16" t="s">
        <v>45</v>
      </c>
      <c r="C166" s="17" t="s">
        <v>34</v>
      </c>
      <c r="D166" s="15" t="s">
        <v>9</v>
      </c>
      <c r="E166" s="18">
        <f t="shared" si="2"/>
        <v>16</v>
      </c>
      <c r="F166" s="18">
        <f t="shared" si="2"/>
        <v>45</v>
      </c>
      <c r="G166" s="18">
        <f t="shared" si="2"/>
        <v>5.6984126984126977</v>
      </c>
      <c r="H166" s="19">
        <f t="shared" si="2"/>
        <v>153000</v>
      </c>
      <c r="I166" s="19">
        <f t="shared" si="2"/>
        <v>19374.603174603173</v>
      </c>
      <c r="J166" s="18">
        <f t="shared" si="2"/>
        <v>745</v>
      </c>
      <c r="K166" s="18">
        <f t="shared" si="2"/>
        <v>127</v>
      </c>
      <c r="L166" s="18">
        <f t="shared" si="2"/>
        <v>97</v>
      </c>
      <c r="M166" s="10"/>
    </row>
    <row r="167" spans="2:13" ht="15" x14ac:dyDescent="0.25">
      <c r="B167" s="16" t="s">
        <v>45</v>
      </c>
      <c r="C167" s="17" t="s">
        <v>35</v>
      </c>
      <c r="D167" s="15" t="s">
        <v>9</v>
      </c>
      <c r="E167" s="18">
        <f t="shared" si="2"/>
        <v>16</v>
      </c>
      <c r="F167" s="18">
        <f t="shared" si="2"/>
        <v>31</v>
      </c>
      <c r="G167" s="18">
        <f t="shared" si="2"/>
        <v>3.9206349206349205</v>
      </c>
      <c r="H167" s="19">
        <f t="shared" si="2"/>
        <v>105400</v>
      </c>
      <c r="I167" s="19">
        <f t="shared" si="2"/>
        <v>13330.15873015873</v>
      </c>
      <c r="J167" s="18">
        <f t="shared" si="2"/>
        <v>693</v>
      </c>
      <c r="K167" s="18">
        <f t="shared" si="2"/>
        <v>118</v>
      </c>
      <c r="L167" s="18">
        <f t="shared" si="2"/>
        <v>88</v>
      </c>
      <c r="M167" s="10"/>
    </row>
    <row r="168" spans="2:13" ht="15" x14ac:dyDescent="0.25">
      <c r="B168" s="16" t="s">
        <v>45</v>
      </c>
      <c r="C168" s="17" t="s">
        <v>36</v>
      </c>
      <c r="D168" s="15" t="s">
        <v>9</v>
      </c>
      <c r="E168" s="18">
        <f t="shared" si="2"/>
        <v>8</v>
      </c>
      <c r="F168" s="18">
        <f t="shared" si="2"/>
        <v>19</v>
      </c>
      <c r="G168" s="18">
        <f t="shared" si="2"/>
        <v>2.375</v>
      </c>
      <c r="H168" s="19">
        <f t="shared" si="2"/>
        <v>64600</v>
      </c>
      <c r="I168" s="19">
        <f t="shared" si="2"/>
        <v>8075</v>
      </c>
      <c r="J168" s="18">
        <f t="shared" si="2"/>
        <v>330</v>
      </c>
      <c r="K168" s="18">
        <f t="shared" si="2"/>
        <v>63</v>
      </c>
      <c r="L168" s="18">
        <f t="shared" si="2"/>
        <v>53</v>
      </c>
      <c r="M168" s="10"/>
    </row>
    <row r="169" spans="2:13" ht="15" x14ac:dyDescent="0.25">
      <c r="B169" s="16" t="s">
        <v>45</v>
      </c>
      <c r="C169" s="17" t="s">
        <v>37</v>
      </c>
      <c r="D169" s="15" t="s">
        <v>9</v>
      </c>
      <c r="E169" s="18">
        <f t="shared" si="2"/>
        <v>16</v>
      </c>
      <c r="F169" s="18">
        <f t="shared" si="2"/>
        <v>39</v>
      </c>
      <c r="G169" s="18">
        <f t="shared" si="2"/>
        <v>4.875</v>
      </c>
      <c r="H169" s="19">
        <f t="shared" si="2"/>
        <v>132600</v>
      </c>
      <c r="I169" s="19">
        <f t="shared" si="2"/>
        <v>16575</v>
      </c>
      <c r="J169" s="18">
        <f t="shared" si="2"/>
        <v>762</v>
      </c>
      <c r="K169" s="18">
        <f t="shared" si="2"/>
        <v>121</v>
      </c>
      <c r="L169" s="18">
        <f t="shared" si="2"/>
        <v>96</v>
      </c>
      <c r="M169" s="10"/>
    </row>
    <row r="170" spans="2:13" ht="15" x14ac:dyDescent="0.25">
      <c r="B170" s="16" t="s">
        <v>45</v>
      </c>
      <c r="C170" s="17" t="s">
        <v>38</v>
      </c>
      <c r="D170" s="15" t="s">
        <v>9</v>
      </c>
      <c r="E170" s="18">
        <f t="shared" ref="E170:L181" si="3">SUMIFS(E$2:E$121,$D$2:$D$121,$D170,$C$2:$C$121,$C170)</f>
        <v>18</v>
      </c>
      <c r="F170" s="18">
        <f t="shared" si="3"/>
        <v>40</v>
      </c>
      <c r="G170" s="18">
        <f t="shared" si="3"/>
        <v>4.4444444444444446</v>
      </c>
      <c r="H170" s="19">
        <f t="shared" si="3"/>
        <v>136000</v>
      </c>
      <c r="I170" s="19">
        <f t="shared" si="3"/>
        <v>15111.111111111111</v>
      </c>
      <c r="J170" s="18">
        <f t="shared" si="3"/>
        <v>716</v>
      </c>
      <c r="K170" s="18">
        <f t="shared" si="3"/>
        <v>125</v>
      </c>
      <c r="L170" s="18">
        <f t="shared" si="3"/>
        <v>95</v>
      </c>
      <c r="M170" s="10"/>
    </row>
    <row r="171" spans="2:13" ht="15" x14ac:dyDescent="0.25">
      <c r="B171" s="16" t="s">
        <v>45</v>
      </c>
      <c r="C171" s="17" t="s">
        <v>39</v>
      </c>
      <c r="D171" s="15" t="s">
        <v>9</v>
      </c>
      <c r="E171" s="18">
        <f t="shared" si="3"/>
        <v>15</v>
      </c>
      <c r="F171" s="18">
        <f t="shared" si="3"/>
        <v>30</v>
      </c>
      <c r="G171" s="18">
        <f t="shared" si="3"/>
        <v>4.166666666666667</v>
      </c>
      <c r="H171" s="19">
        <f t="shared" si="3"/>
        <v>121000</v>
      </c>
      <c r="I171" s="19">
        <f t="shared" si="3"/>
        <v>17333.333333333332</v>
      </c>
      <c r="J171" s="18">
        <f t="shared" si="3"/>
        <v>768</v>
      </c>
      <c r="K171" s="18">
        <f t="shared" si="3"/>
        <v>116</v>
      </c>
      <c r="L171" s="18">
        <f t="shared" si="3"/>
        <v>100</v>
      </c>
      <c r="M171" s="10"/>
    </row>
    <row r="172" spans="2:13" ht="15" x14ac:dyDescent="0.25">
      <c r="B172" s="16" t="s">
        <v>45</v>
      </c>
      <c r="C172" s="17" t="s">
        <v>28</v>
      </c>
      <c r="D172" s="15" t="s">
        <v>6</v>
      </c>
      <c r="E172" s="18">
        <f t="shared" si="3"/>
        <v>8</v>
      </c>
      <c r="F172" s="18">
        <f t="shared" si="3"/>
        <v>24</v>
      </c>
      <c r="G172" s="18">
        <f t="shared" si="3"/>
        <v>3</v>
      </c>
      <c r="H172" s="19">
        <f t="shared" si="3"/>
        <v>81600</v>
      </c>
      <c r="I172" s="19">
        <f t="shared" si="3"/>
        <v>10200</v>
      </c>
      <c r="J172" s="18">
        <f t="shared" si="3"/>
        <v>379</v>
      </c>
      <c r="K172" s="18">
        <f t="shared" si="3"/>
        <v>60</v>
      </c>
      <c r="L172" s="18">
        <f t="shared" si="3"/>
        <v>44</v>
      </c>
      <c r="M172" s="10"/>
    </row>
    <row r="173" spans="2:13" ht="15" x14ac:dyDescent="0.25">
      <c r="B173" s="16" t="s">
        <v>45</v>
      </c>
      <c r="C173" s="17" t="s">
        <v>31</v>
      </c>
      <c r="D173" s="15" t="s">
        <v>6</v>
      </c>
      <c r="E173" s="18">
        <f t="shared" si="3"/>
        <v>16</v>
      </c>
      <c r="F173" s="18">
        <f t="shared" si="3"/>
        <v>36</v>
      </c>
      <c r="G173" s="18">
        <f t="shared" si="3"/>
        <v>4.666666666666667</v>
      </c>
      <c r="H173" s="19">
        <f t="shared" si="3"/>
        <v>122400</v>
      </c>
      <c r="I173" s="19">
        <f t="shared" si="3"/>
        <v>15866.666666666668</v>
      </c>
      <c r="J173" s="18">
        <f t="shared" si="3"/>
        <v>683</v>
      </c>
      <c r="K173" s="18">
        <f t="shared" si="3"/>
        <v>140</v>
      </c>
      <c r="L173" s="18">
        <f t="shared" si="3"/>
        <v>96</v>
      </c>
      <c r="M173" s="10"/>
    </row>
    <row r="174" spans="2:13" ht="15" x14ac:dyDescent="0.25">
      <c r="B174" s="16" t="s">
        <v>45</v>
      </c>
      <c r="C174" s="17" t="s">
        <v>32</v>
      </c>
      <c r="D174" s="15" t="s">
        <v>6</v>
      </c>
      <c r="E174" s="18">
        <f t="shared" si="3"/>
        <v>18</v>
      </c>
      <c r="F174" s="18">
        <f t="shared" si="3"/>
        <v>36</v>
      </c>
      <c r="G174" s="18">
        <f t="shared" si="3"/>
        <v>4</v>
      </c>
      <c r="H174" s="19">
        <f t="shared" si="3"/>
        <v>122400</v>
      </c>
      <c r="I174" s="19">
        <f t="shared" si="3"/>
        <v>13600</v>
      </c>
      <c r="J174" s="18">
        <f t="shared" si="3"/>
        <v>672</v>
      </c>
      <c r="K174" s="18">
        <f t="shared" si="3"/>
        <v>117</v>
      </c>
      <c r="L174" s="18">
        <f t="shared" si="3"/>
        <v>96</v>
      </c>
      <c r="M174" s="10"/>
    </row>
    <row r="175" spans="2:13" ht="15" x14ac:dyDescent="0.25">
      <c r="B175" s="16" t="s">
        <v>45</v>
      </c>
      <c r="C175" s="17" t="s">
        <v>33</v>
      </c>
      <c r="D175" s="15" t="s">
        <v>6</v>
      </c>
      <c r="E175" s="18">
        <f t="shared" si="3"/>
        <v>7</v>
      </c>
      <c r="F175" s="18">
        <f t="shared" si="3"/>
        <v>19</v>
      </c>
      <c r="G175" s="18">
        <f t="shared" si="3"/>
        <v>2.7142857142857144</v>
      </c>
      <c r="H175" s="19">
        <f t="shared" si="3"/>
        <v>64600</v>
      </c>
      <c r="I175" s="19">
        <f t="shared" si="3"/>
        <v>9228.5714285714294</v>
      </c>
      <c r="J175" s="18">
        <f t="shared" si="3"/>
        <v>307</v>
      </c>
      <c r="K175" s="18">
        <f t="shared" si="3"/>
        <v>69</v>
      </c>
      <c r="L175" s="18">
        <f t="shared" si="3"/>
        <v>51</v>
      </c>
      <c r="M175" s="10"/>
    </row>
    <row r="176" spans="2:13" ht="15" x14ac:dyDescent="0.25">
      <c r="B176" s="16" t="s">
        <v>45</v>
      </c>
      <c r="C176" s="17" t="s">
        <v>34</v>
      </c>
      <c r="D176" s="15" t="s">
        <v>6</v>
      </c>
      <c r="E176" s="18">
        <f t="shared" si="3"/>
        <v>15</v>
      </c>
      <c r="F176" s="18">
        <f t="shared" si="3"/>
        <v>42</v>
      </c>
      <c r="G176" s="18">
        <f t="shared" si="3"/>
        <v>5.5535714285714288</v>
      </c>
      <c r="H176" s="19">
        <f t="shared" si="3"/>
        <v>142800</v>
      </c>
      <c r="I176" s="19">
        <f t="shared" si="3"/>
        <v>18882.142857142855</v>
      </c>
      <c r="J176" s="18">
        <f t="shared" si="3"/>
        <v>751</v>
      </c>
      <c r="K176" s="18">
        <f t="shared" si="3"/>
        <v>128</v>
      </c>
      <c r="L176" s="18">
        <f t="shared" si="3"/>
        <v>92</v>
      </c>
      <c r="M176" s="10"/>
    </row>
    <row r="177" spans="2:13" ht="15" x14ac:dyDescent="0.25">
      <c r="B177" s="16" t="s">
        <v>45</v>
      </c>
      <c r="C177" s="17" t="s">
        <v>35</v>
      </c>
      <c r="D177" s="15" t="s">
        <v>6</v>
      </c>
      <c r="E177" s="18">
        <f t="shared" si="3"/>
        <v>17</v>
      </c>
      <c r="F177" s="18">
        <f t="shared" si="3"/>
        <v>38</v>
      </c>
      <c r="G177" s="18">
        <f t="shared" si="3"/>
        <v>4.5</v>
      </c>
      <c r="H177" s="19">
        <f t="shared" si="3"/>
        <v>129200</v>
      </c>
      <c r="I177" s="19">
        <f t="shared" si="3"/>
        <v>15300</v>
      </c>
      <c r="J177" s="18">
        <f t="shared" si="3"/>
        <v>703</v>
      </c>
      <c r="K177" s="18">
        <f t="shared" si="3"/>
        <v>106</v>
      </c>
      <c r="L177" s="18">
        <f t="shared" si="3"/>
        <v>94</v>
      </c>
      <c r="M177" s="10"/>
    </row>
    <row r="178" spans="2:13" ht="15" x14ac:dyDescent="0.25">
      <c r="B178" s="16" t="s">
        <v>45</v>
      </c>
      <c r="C178" s="17" t="s">
        <v>36</v>
      </c>
      <c r="D178" s="15" t="s">
        <v>6</v>
      </c>
      <c r="E178" s="18">
        <f t="shared" si="3"/>
        <v>26</v>
      </c>
      <c r="F178" s="18">
        <f t="shared" si="3"/>
        <v>58</v>
      </c>
      <c r="G178" s="18">
        <f t="shared" si="3"/>
        <v>6.791666666666667</v>
      </c>
      <c r="H178" s="19">
        <f t="shared" si="3"/>
        <v>238700</v>
      </c>
      <c r="I178" s="19">
        <f t="shared" si="3"/>
        <v>28156.944444444445</v>
      </c>
      <c r="J178" s="18">
        <f t="shared" si="3"/>
        <v>1205</v>
      </c>
      <c r="K178" s="18">
        <f t="shared" si="3"/>
        <v>372</v>
      </c>
      <c r="L178" s="18">
        <f t="shared" si="3"/>
        <v>91</v>
      </c>
      <c r="M178" s="10"/>
    </row>
    <row r="179" spans="2:13" ht="15" x14ac:dyDescent="0.25">
      <c r="B179" s="16" t="s">
        <v>45</v>
      </c>
      <c r="C179" s="17" t="s">
        <v>37</v>
      </c>
      <c r="D179" s="15" t="s">
        <v>6</v>
      </c>
      <c r="E179" s="18">
        <f t="shared" si="3"/>
        <v>21</v>
      </c>
      <c r="F179" s="18">
        <f t="shared" si="3"/>
        <v>66</v>
      </c>
      <c r="G179" s="18">
        <f t="shared" si="3"/>
        <v>9.7619047619047628</v>
      </c>
      <c r="H179" s="19">
        <f t="shared" si="3"/>
        <v>261000</v>
      </c>
      <c r="I179" s="19">
        <f t="shared" si="3"/>
        <v>39290.476190476184</v>
      </c>
      <c r="J179" s="18">
        <f t="shared" si="3"/>
        <v>1056</v>
      </c>
      <c r="K179" s="18">
        <f t="shared" si="3"/>
        <v>279</v>
      </c>
      <c r="L179" s="18">
        <f t="shared" si="3"/>
        <v>109</v>
      </c>
      <c r="M179" s="10"/>
    </row>
    <row r="180" spans="2:13" ht="15" x14ac:dyDescent="0.25">
      <c r="B180" s="16" t="s">
        <v>45</v>
      </c>
      <c r="C180" s="17" t="s">
        <v>38</v>
      </c>
      <c r="D180" s="15" t="s">
        <v>6</v>
      </c>
      <c r="E180" s="18">
        <f t="shared" si="3"/>
        <v>18</v>
      </c>
      <c r="F180" s="18">
        <f t="shared" si="3"/>
        <v>36</v>
      </c>
      <c r="G180" s="18">
        <f t="shared" si="3"/>
        <v>4</v>
      </c>
      <c r="H180" s="19">
        <f t="shared" si="3"/>
        <v>122400</v>
      </c>
      <c r="I180" s="19">
        <f t="shared" si="3"/>
        <v>13600</v>
      </c>
      <c r="J180" s="18">
        <f t="shared" si="3"/>
        <v>656</v>
      </c>
      <c r="K180" s="18">
        <f t="shared" si="3"/>
        <v>142</v>
      </c>
      <c r="L180" s="18">
        <f t="shared" si="3"/>
        <v>61</v>
      </c>
      <c r="M180" s="10"/>
    </row>
    <row r="181" spans="2:13" ht="15" x14ac:dyDescent="0.25">
      <c r="B181" s="16" t="s">
        <v>45</v>
      </c>
      <c r="C181" s="17" t="s">
        <v>39</v>
      </c>
      <c r="D181" s="15" t="s">
        <v>6</v>
      </c>
      <c r="E181" s="18">
        <f t="shared" si="3"/>
        <v>16</v>
      </c>
      <c r="F181" s="18">
        <f t="shared" si="3"/>
        <v>34</v>
      </c>
      <c r="G181" s="18">
        <f t="shared" si="3"/>
        <v>4.3174603174603172</v>
      </c>
      <c r="H181" s="19">
        <f t="shared" si="3"/>
        <v>115600</v>
      </c>
      <c r="I181" s="19">
        <f t="shared" si="3"/>
        <v>14679.36507936508</v>
      </c>
      <c r="J181" s="18">
        <f t="shared" si="3"/>
        <v>654</v>
      </c>
      <c r="K181" s="18">
        <f t="shared" si="3"/>
        <v>136</v>
      </c>
      <c r="L181" s="18">
        <f t="shared" si="3"/>
        <v>96</v>
      </c>
      <c r="M181" s="10"/>
    </row>
    <row r="182" spans="2:13" ht="15" x14ac:dyDescent="0.25">
      <c r="B182" s="20" t="s">
        <v>29</v>
      </c>
      <c r="C182" s="21" t="s">
        <v>28</v>
      </c>
      <c r="D182" s="22" t="s">
        <v>3</v>
      </c>
      <c r="E182" s="23">
        <f t="shared" ref="E182:L182" si="4">SUMIFS(E$2:E$121,$C$2:$C$121,$C182,$B$2:$B$121,$B182)</f>
        <v>40</v>
      </c>
      <c r="F182" s="23">
        <f t="shared" si="4"/>
        <v>96</v>
      </c>
      <c r="G182" s="23">
        <f t="shared" si="4"/>
        <v>12.240079365079364</v>
      </c>
      <c r="H182" s="24">
        <f t="shared" si="4"/>
        <v>326400</v>
      </c>
      <c r="I182" s="24">
        <f t="shared" si="4"/>
        <v>41616.269841269845</v>
      </c>
      <c r="J182" s="23">
        <f t="shared" si="4"/>
        <v>1731</v>
      </c>
      <c r="K182" s="23">
        <f t="shared" si="4"/>
        <v>318</v>
      </c>
      <c r="L182" s="23">
        <f t="shared" si="4"/>
        <v>229</v>
      </c>
      <c r="M182" s="10"/>
    </row>
    <row r="183" spans="2:13" ht="15" x14ac:dyDescent="0.25">
      <c r="B183" s="20" t="s">
        <v>29</v>
      </c>
      <c r="C183" s="21" t="s">
        <v>31</v>
      </c>
      <c r="D183" s="22" t="s">
        <v>3</v>
      </c>
      <c r="E183" s="23">
        <f t="shared" ref="E183:L201" si="5">SUMIFS(E$2:E$121,$C$2:$C$121,$C183,$B$2:$B$121,$B183)</f>
        <v>34</v>
      </c>
      <c r="F183" s="23">
        <f t="shared" si="5"/>
        <v>109</v>
      </c>
      <c r="G183" s="23">
        <f t="shared" si="5"/>
        <v>16</v>
      </c>
      <c r="H183" s="24">
        <f t="shared" si="5"/>
        <v>355600</v>
      </c>
      <c r="I183" s="24">
        <f t="shared" si="5"/>
        <v>52257.142857142855</v>
      </c>
      <c r="J183" s="23">
        <f t="shared" si="5"/>
        <v>1738</v>
      </c>
      <c r="K183" s="23">
        <f t="shared" si="5"/>
        <v>284</v>
      </c>
      <c r="L183" s="23">
        <f t="shared" ref="L183:L197" si="6">SUMIFS(L$2:L$121,$C$2:$C$121,$C183,$B$2:$B$121,$B183)</f>
        <v>224</v>
      </c>
      <c r="M183" s="10"/>
    </row>
    <row r="184" spans="2:13" ht="15" x14ac:dyDescent="0.25">
      <c r="B184" s="20" t="s">
        <v>29</v>
      </c>
      <c r="C184" s="21" t="s">
        <v>32</v>
      </c>
      <c r="D184" s="22" t="s">
        <v>3</v>
      </c>
      <c r="E184" s="23">
        <f t="shared" si="5"/>
        <v>44</v>
      </c>
      <c r="F184" s="23">
        <f t="shared" si="5"/>
        <v>120</v>
      </c>
      <c r="G184" s="23">
        <f t="shared" si="5"/>
        <v>16.468253968253968</v>
      </c>
      <c r="H184" s="24">
        <f t="shared" si="5"/>
        <v>446400</v>
      </c>
      <c r="I184" s="24">
        <f t="shared" si="5"/>
        <v>61477.777777777774</v>
      </c>
      <c r="J184" s="23">
        <f t="shared" si="5"/>
        <v>2285</v>
      </c>
      <c r="K184" s="23">
        <f t="shared" si="5"/>
        <v>422</v>
      </c>
      <c r="L184" s="23">
        <f t="shared" si="6"/>
        <v>269</v>
      </c>
      <c r="M184" s="10"/>
    </row>
    <row r="185" spans="2:13" ht="15" x14ac:dyDescent="0.25">
      <c r="B185" s="20" t="s">
        <v>29</v>
      </c>
      <c r="C185" s="21" t="s">
        <v>33</v>
      </c>
      <c r="D185" s="22" t="s">
        <v>3</v>
      </c>
      <c r="E185" s="23">
        <f t="shared" si="5"/>
        <v>47</v>
      </c>
      <c r="F185" s="23">
        <f t="shared" si="5"/>
        <v>121</v>
      </c>
      <c r="G185" s="23">
        <f t="shared" si="5"/>
        <v>15.376984126984127</v>
      </c>
      <c r="H185" s="24">
        <f t="shared" si="5"/>
        <v>432800</v>
      </c>
      <c r="I185" s="24">
        <f t="shared" si="5"/>
        <v>54659.523809523809</v>
      </c>
      <c r="J185" s="23">
        <f t="shared" si="5"/>
        <v>2165</v>
      </c>
      <c r="K185" s="23">
        <f t="shared" si="5"/>
        <v>425</v>
      </c>
      <c r="L185" s="23">
        <f t="shared" si="6"/>
        <v>282</v>
      </c>
      <c r="M185" s="10"/>
    </row>
    <row r="186" spans="2:13" ht="15" x14ac:dyDescent="0.25">
      <c r="B186" s="20" t="s">
        <v>29</v>
      </c>
      <c r="C186" s="21" t="s">
        <v>34</v>
      </c>
      <c r="D186" s="22" t="s">
        <v>3</v>
      </c>
      <c r="E186" s="23">
        <f t="shared" si="5"/>
        <v>41</v>
      </c>
      <c r="F186" s="23">
        <f t="shared" si="5"/>
        <v>133</v>
      </c>
      <c r="G186" s="23">
        <f t="shared" si="5"/>
        <v>19.817460317460316</v>
      </c>
      <c r="H186" s="24">
        <f t="shared" si="5"/>
        <v>461000</v>
      </c>
      <c r="I186" s="24">
        <f t="shared" si="5"/>
        <v>68846.031746031746</v>
      </c>
      <c r="J186" s="23">
        <f t="shared" si="5"/>
        <v>2115</v>
      </c>
      <c r="K186" s="23">
        <f t="shared" si="5"/>
        <v>446</v>
      </c>
      <c r="L186" s="23">
        <f t="shared" si="6"/>
        <v>268</v>
      </c>
      <c r="M186" s="10"/>
    </row>
    <row r="187" spans="2:13" ht="15" x14ac:dyDescent="0.25">
      <c r="B187" s="20" t="s">
        <v>29</v>
      </c>
      <c r="C187" s="21" t="s">
        <v>35</v>
      </c>
      <c r="D187" s="22" t="s">
        <v>3</v>
      </c>
      <c r="E187" s="23">
        <f t="shared" si="5"/>
        <v>43</v>
      </c>
      <c r="F187" s="23">
        <f t="shared" si="5"/>
        <v>110</v>
      </c>
      <c r="G187" s="23">
        <f t="shared" si="5"/>
        <v>15.813492063492063</v>
      </c>
      <c r="H187" s="24">
        <f t="shared" si="5"/>
        <v>390500</v>
      </c>
      <c r="I187" s="24">
        <f t="shared" si="5"/>
        <v>55828.373015873018</v>
      </c>
      <c r="J187" s="23">
        <f t="shared" si="5"/>
        <v>2105</v>
      </c>
      <c r="K187" s="23">
        <f t="shared" si="5"/>
        <v>412</v>
      </c>
      <c r="L187" s="23">
        <f t="shared" si="6"/>
        <v>252</v>
      </c>
      <c r="M187" s="10"/>
    </row>
    <row r="188" spans="2:13" ht="15" x14ac:dyDescent="0.25">
      <c r="B188" s="20" t="s">
        <v>29</v>
      </c>
      <c r="C188" s="21" t="s">
        <v>36</v>
      </c>
      <c r="D188" s="22" t="s">
        <v>3</v>
      </c>
      <c r="E188" s="23">
        <f t="shared" si="5"/>
        <v>59</v>
      </c>
      <c r="F188" s="23">
        <f t="shared" si="5"/>
        <v>142</v>
      </c>
      <c r="G188" s="23">
        <f t="shared" si="5"/>
        <v>16.916666666666668</v>
      </c>
      <c r="H188" s="24">
        <f t="shared" si="5"/>
        <v>524300</v>
      </c>
      <c r="I188" s="24">
        <f t="shared" si="5"/>
        <v>62581.944444444438</v>
      </c>
      <c r="J188" s="23">
        <f t="shared" si="5"/>
        <v>2552</v>
      </c>
      <c r="K188" s="23">
        <f t="shared" si="5"/>
        <v>595</v>
      </c>
      <c r="L188" s="23">
        <f t="shared" si="6"/>
        <v>292</v>
      </c>
      <c r="M188" s="10"/>
    </row>
    <row r="189" spans="2:13" ht="15" x14ac:dyDescent="0.25">
      <c r="B189" s="20" t="s">
        <v>29</v>
      </c>
      <c r="C189" s="21" t="s">
        <v>37</v>
      </c>
      <c r="D189" s="22" t="s">
        <v>3</v>
      </c>
      <c r="E189" s="23">
        <f t="shared" si="5"/>
        <v>53</v>
      </c>
      <c r="F189" s="23">
        <f t="shared" si="5"/>
        <v>138</v>
      </c>
      <c r="G189" s="23">
        <f t="shared" si="5"/>
        <v>18.654761904761905</v>
      </c>
      <c r="H189" s="24">
        <f t="shared" si="5"/>
        <v>504600</v>
      </c>
      <c r="I189" s="24">
        <f t="shared" si="5"/>
        <v>69392.857142857145</v>
      </c>
      <c r="J189" s="23">
        <f t="shared" si="5"/>
        <v>2569</v>
      </c>
      <c r="K189" s="23">
        <f t="shared" si="5"/>
        <v>621</v>
      </c>
      <c r="L189" s="23">
        <f t="shared" si="6"/>
        <v>287</v>
      </c>
      <c r="M189" s="10"/>
    </row>
    <row r="190" spans="2:13" ht="15" x14ac:dyDescent="0.25">
      <c r="B190" s="20" t="s">
        <v>29</v>
      </c>
      <c r="C190" s="21" t="s">
        <v>38</v>
      </c>
      <c r="D190" s="22" t="s">
        <v>3</v>
      </c>
      <c r="E190" s="23">
        <f t="shared" si="5"/>
        <v>57</v>
      </c>
      <c r="F190" s="23">
        <f t="shared" si="5"/>
        <v>140</v>
      </c>
      <c r="G190" s="23">
        <f t="shared" si="5"/>
        <v>17.234126984126984</v>
      </c>
      <c r="H190" s="24">
        <f t="shared" si="5"/>
        <v>564800</v>
      </c>
      <c r="I190" s="24">
        <f t="shared" si="5"/>
        <v>69696.031746031746</v>
      </c>
      <c r="J190" s="23">
        <f t="shared" si="5"/>
        <v>2430</v>
      </c>
      <c r="K190" s="23">
        <f t="shared" si="5"/>
        <v>550</v>
      </c>
      <c r="L190" s="23">
        <f t="shared" si="6"/>
        <v>307</v>
      </c>
      <c r="M190" s="10"/>
    </row>
    <row r="191" spans="2:13" ht="15" x14ac:dyDescent="0.25">
      <c r="B191" s="20" t="s">
        <v>29</v>
      </c>
      <c r="C191" s="21" t="s">
        <v>39</v>
      </c>
      <c r="D191" s="22" t="s">
        <v>3</v>
      </c>
      <c r="E191" s="23">
        <f t="shared" si="5"/>
        <v>40</v>
      </c>
      <c r="F191" s="23">
        <f t="shared" si="5"/>
        <v>95</v>
      </c>
      <c r="G191" s="23">
        <f t="shared" si="5"/>
        <v>12.013888888888889</v>
      </c>
      <c r="H191" s="24">
        <f t="shared" si="5"/>
        <v>342000</v>
      </c>
      <c r="I191" s="24">
        <f t="shared" si="5"/>
        <v>44013.888888888891</v>
      </c>
      <c r="J191" s="23">
        <f t="shared" si="5"/>
        <v>1793</v>
      </c>
      <c r="K191" s="23">
        <f t="shared" si="5"/>
        <v>283</v>
      </c>
      <c r="L191" s="23">
        <f t="shared" si="6"/>
        <v>249</v>
      </c>
      <c r="M191" s="10"/>
    </row>
    <row r="192" spans="2:13" ht="15" x14ac:dyDescent="0.25">
      <c r="B192" s="20" t="s">
        <v>30</v>
      </c>
      <c r="C192" s="21" t="s">
        <v>28</v>
      </c>
      <c r="D192" s="22" t="s">
        <v>3</v>
      </c>
      <c r="E192" s="23">
        <f t="shared" si="5"/>
        <v>54</v>
      </c>
      <c r="F192" s="23">
        <f t="shared" si="5"/>
        <v>232</v>
      </c>
      <c r="G192" s="23">
        <f t="shared" si="5"/>
        <v>31.041666666666664</v>
      </c>
      <c r="H192" s="24">
        <f t="shared" si="5"/>
        <v>593800</v>
      </c>
      <c r="I192" s="24">
        <f t="shared" si="5"/>
        <v>78541.666666666657</v>
      </c>
      <c r="J192" s="23">
        <f t="shared" si="5"/>
        <v>2530</v>
      </c>
      <c r="K192" s="23">
        <f t="shared" si="5"/>
        <v>447</v>
      </c>
      <c r="L192" s="23">
        <f t="shared" si="6"/>
        <v>362</v>
      </c>
      <c r="M192" s="10"/>
    </row>
    <row r="193" spans="2:13" ht="15" x14ac:dyDescent="0.25">
      <c r="B193" s="20" t="s">
        <v>30</v>
      </c>
      <c r="C193" s="21" t="s">
        <v>31</v>
      </c>
      <c r="D193" s="22" t="s">
        <v>3</v>
      </c>
      <c r="E193" s="23">
        <f t="shared" si="5"/>
        <v>48</v>
      </c>
      <c r="F193" s="23">
        <f t="shared" si="5"/>
        <v>233</v>
      </c>
      <c r="G193" s="23">
        <f t="shared" si="5"/>
        <v>35</v>
      </c>
      <c r="H193" s="24">
        <f t="shared" si="5"/>
        <v>530200</v>
      </c>
      <c r="I193" s="24">
        <f t="shared" si="5"/>
        <v>79428.571428571435</v>
      </c>
      <c r="J193" s="23">
        <f t="shared" si="5"/>
        <v>2438</v>
      </c>
      <c r="K193" s="23">
        <f t="shared" si="5"/>
        <v>491</v>
      </c>
      <c r="L193" s="23">
        <f t="shared" si="6"/>
        <v>287</v>
      </c>
      <c r="M193" s="10"/>
    </row>
    <row r="194" spans="2:13" ht="15" x14ac:dyDescent="0.25">
      <c r="B194" s="20" t="s">
        <v>30</v>
      </c>
      <c r="C194" s="21" t="s">
        <v>32</v>
      </c>
      <c r="D194" s="22" t="s">
        <v>3</v>
      </c>
      <c r="E194" s="23">
        <f t="shared" si="5"/>
        <v>47</v>
      </c>
      <c r="F194" s="23">
        <f t="shared" si="5"/>
        <v>149</v>
      </c>
      <c r="G194" s="23">
        <f t="shared" si="5"/>
        <v>19.857142857142858</v>
      </c>
      <c r="H194" s="24">
        <f t="shared" si="5"/>
        <v>399600</v>
      </c>
      <c r="I194" s="24">
        <f t="shared" si="5"/>
        <v>52228.571428571428</v>
      </c>
      <c r="J194" s="23">
        <f t="shared" si="5"/>
        <v>2299</v>
      </c>
      <c r="K194" s="23">
        <f t="shared" si="5"/>
        <v>385</v>
      </c>
      <c r="L194" s="23">
        <f t="shared" si="6"/>
        <v>264</v>
      </c>
      <c r="M194" s="10"/>
    </row>
    <row r="195" spans="2:13" ht="15" x14ac:dyDescent="0.25">
      <c r="B195" s="20" t="s">
        <v>30</v>
      </c>
      <c r="C195" s="21" t="s">
        <v>33</v>
      </c>
      <c r="D195" s="22" t="s">
        <v>3</v>
      </c>
      <c r="E195" s="23">
        <f t="shared" si="5"/>
        <v>44</v>
      </c>
      <c r="F195" s="23">
        <f t="shared" si="5"/>
        <v>155</v>
      </c>
      <c r="G195" s="23">
        <f t="shared" si="5"/>
        <v>22.452380952380953</v>
      </c>
      <c r="H195" s="24">
        <f t="shared" si="5"/>
        <v>443000</v>
      </c>
      <c r="I195" s="24">
        <f t="shared" si="5"/>
        <v>62338.095238095237</v>
      </c>
      <c r="J195" s="23">
        <f t="shared" si="5"/>
        <v>2044</v>
      </c>
      <c r="K195" s="23">
        <f t="shared" si="5"/>
        <v>392</v>
      </c>
      <c r="L195" s="23">
        <f t="shared" si="6"/>
        <v>274</v>
      </c>
      <c r="M195" s="10"/>
    </row>
    <row r="196" spans="2:13" ht="15" x14ac:dyDescent="0.25">
      <c r="B196" s="20" t="s">
        <v>30</v>
      </c>
      <c r="C196" s="21" t="s">
        <v>34</v>
      </c>
      <c r="D196" s="22" t="s">
        <v>3</v>
      </c>
      <c r="E196" s="23">
        <f t="shared" si="5"/>
        <v>43</v>
      </c>
      <c r="F196" s="23">
        <f t="shared" si="5"/>
        <v>145</v>
      </c>
      <c r="G196" s="23">
        <f t="shared" si="5"/>
        <v>20.970238095238095</v>
      </c>
      <c r="H196" s="24">
        <f t="shared" si="5"/>
        <v>430000</v>
      </c>
      <c r="I196" s="24">
        <f t="shared" si="5"/>
        <v>60798.809523809519</v>
      </c>
      <c r="J196" s="23">
        <f t="shared" si="5"/>
        <v>2231</v>
      </c>
      <c r="K196" s="23">
        <f t="shared" si="5"/>
        <v>374</v>
      </c>
      <c r="L196" s="23">
        <f t="shared" si="6"/>
        <v>301</v>
      </c>
      <c r="M196" s="10"/>
    </row>
    <row r="197" spans="2:13" ht="15" x14ac:dyDescent="0.25">
      <c r="B197" s="20" t="s">
        <v>30</v>
      </c>
      <c r="C197" s="21" t="s">
        <v>35</v>
      </c>
      <c r="D197" s="22" t="s">
        <v>3</v>
      </c>
      <c r="E197" s="23">
        <f t="shared" si="5"/>
        <v>49</v>
      </c>
      <c r="F197" s="23">
        <f t="shared" si="5"/>
        <v>150</v>
      </c>
      <c r="G197" s="23">
        <f t="shared" si="5"/>
        <v>18.625</v>
      </c>
      <c r="H197" s="24">
        <f t="shared" si="5"/>
        <v>477000</v>
      </c>
      <c r="I197" s="24">
        <f t="shared" si="5"/>
        <v>59200</v>
      </c>
      <c r="J197" s="23">
        <f t="shared" si="5"/>
        <v>2298</v>
      </c>
      <c r="K197" s="23">
        <f t="shared" si="5"/>
        <v>403</v>
      </c>
      <c r="L197" s="23">
        <f t="shared" si="6"/>
        <v>261</v>
      </c>
      <c r="M197" s="10"/>
    </row>
    <row r="198" spans="2:13" ht="15" x14ac:dyDescent="0.25">
      <c r="B198" s="20" t="s">
        <v>30</v>
      </c>
      <c r="C198" s="21" t="s">
        <v>36</v>
      </c>
      <c r="D198" s="22" t="s">
        <v>3</v>
      </c>
      <c r="E198" s="23">
        <f t="shared" si="5"/>
        <v>41</v>
      </c>
      <c r="F198" s="23">
        <f t="shared" si="5"/>
        <v>102</v>
      </c>
      <c r="G198" s="23">
        <f t="shared" si="5"/>
        <v>12.761904761904761</v>
      </c>
      <c r="H198" s="24">
        <f t="shared" si="5"/>
        <v>346800</v>
      </c>
      <c r="I198" s="24">
        <f t="shared" si="5"/>
        <v>43390.476190476191</v>
      </c>
      <c r="J198" s="23">
        <f t="shared" si="5"/>
        <v>1853</v>
      </c>
      <c r="K198" s="23">
        <f t="shared" si="5"/>
        <v>305</v>
      </c>
      <c r="L198" s="23">
        <f t="shared" si="5"/>
        <v>239</v>
      </c>
      <c r="M198" s="10"/>
    </row>
    <row r="199" spans="2:13" ht="15" x14ac:dyDescent="0.25">
      <c r="B199" s="20" t="s">
        <v>30</v>
      </c>
      <c r="C199" s="21" t="s">
        <v>37</v>
      </c>
      <c r="D199" s="22" t="s">
        <v>3</v>
      </c>
      <c r="E199" s="23">
        <f t="shared" si="5"/>
        <v>38</v>
      </c>
      <c r="F199" s="23">
        <f t="shared" si="5"/>
        <v>101</v>
      </c>
      <c r="G199" s="23">
        <f t="shared" si="5"/>
        <v>13.553571428571429</v>
      </c>
      <c r="H199" s="24">
        <f t="shared" si="5"/>
        <v>343400</v>
      </c>
      <c r="I199" s="24">
        <f t="shared" si="5"/>
        <v>46082.142857142855</v>
      </c>
      <c r="J199" s="23">
        <f t="shared" si="5"/>
        <v>1688</v>
      </c>
      <c r="K199" s="23">
        <f t="shared" si="5"/>
        <v>318</v>
      </c>
      <c r="L199" s="23">
        <f t="shared" si="5"/>
        <v>219</v>
      </c>
      <c r="M199" s="10"/>
    </row>
    <row r="200" spans="2:13" ht="15" x14ac:dyDescent="0.25">
      <c r="B200" s="20" t="s">
        <v>30</v>
      </c>
      <c r="C200" s="21" t="s">
        <v>38</v>
      </c>
      <c r="D200" s="22" t="s">
        <v>3</v>
      </c>
      <c r="E200" s="23">
        <f t="shared" si="5"/>
        <v>45</v>
      </c>
      <c r="F200" s="23">
        <f t="shared" si="5"/>
        <v>87</v>
      </c>
      <c r="G200" s="23">
        <f t="shared" si="5"/>
        <v>9.6666666666666661</v>
      </c>
      <c r="H200" s="24">
        <f t="shared" si="5"/>
        <v>295800</v>
      </c>
      <c r="I200" s="24">
        <f t="shared" si="5"/>
        <v>32866.666666666664</v>
      </c>
      <c r="J200" s="23">
        <f t="shared" si="5"/>
        <v>1769</v>
      </c>
      <c r="K200" s="23">
        <f t="shared" si="5"/>
        <v>325</v>
      </c>
      <c r="L200" s="23">
        <f t="shared" si="5"/>
        <v>213</v>
      </c>
      <c r="M200" s="10"/>
    </row>
    <row r="201" spans="2:13" ht="15" x14ac:dyDescent="0.25">
      <c r="B201" s="20" t="s">
        <v>30</v>
      </c>
      <c r="C201" s="21" t="s">
        <v>39</v>
      </c>
      <c r="D201" s="22" t="s">
        <v>3</v>
      </c>
      <c r="E201" s="23">
        <f t="shared" si="5"/>
        <v>55</v>
      </c>
      <c r="F201" s="23">
        <f t="shared" si="5"/>
        <v>181</v>
      </c>
      <c r="G201" s="23">
        <f t="shared" si="5"/>
        <v>23.234126984126984</v>
      </c>
      <c r="H201" s="24">
        <f t="shared" si="5"/>
        <v>457400</v>
      </c>
      <c r="I201" s="24">
        <f t="shared" si="5"/>
        <v>59246.031746031753</v>
      </c>
      <c r="J201" s="23">
        <f t="shared" si="5"/>
        <v>2288</v>
      </c>
      <c r="K201" s="23">
        <f t="shared" si="5"/>
        <v>481</v>
      </c>
      <c r="L201" s="23">
        <f t="shared" si="5"/>
        <v>306</v>
      </c>
      <c r="M201" s="10"/>
    </row>
    <row r="202" spans="2:13" ht="15" x14ac:dyDescent="0.25">
      <c r="B202" s="16" t="s">
        <v>45</v>
      </c>
      <c r="C202" s="17" t="s">
        <v>28</v>
      </c>
      <c r="D202" s="15" t="s">
        <v>3</v>
      </c>
      <c r="E202" s="18">
        <f t="shared" ref="E202:L202" si="7">SUMIF($C$182:$C$201,$C202,E$182:E$201)</f>
        <v>94</v>
      </c>
      <c r="F202" s="18">
        <f t="shared" si="7"/>
        <v>328</v>
      </c>
      <c r="G202" s="18">
        <f t="shared" si="7"/>
        <v>43.281746031746025</v>
      </c>
      <c r="H202" s="19">
        <f t="shared" si="7"/>
        <v>920200</v>
      </c>
      <c r="I202" s="19">
        <f t="shared" si="7"/>
        <v>120157.93650793651</v>
      </c>
      <c r="J202" s="18">
        <f t="shared" si="7"/>
        <v>4261</v>
      </c>
      <c r="K202" s="18">
        <f t="shared" si="7"/>
        <v>765</v>
      </c>
      <c r="L202" s="18">
        <f t="shared" si="7"/>
        <v>591</v>
      </c>
      <c r="M202" s="10"/>
    </row>
    <row r="203" spans="2:13" ht="15" x14ac:dyDescent="0.25">
      <c r="B203" s="16" t="s">
        <v>45</v>
      </c>
      <c r="C203" s="17" t="s">
        <v>31</v>
      </c>
      <c r="D203" s="15" t="s">
        <v>3</v>
      </c>
      <c r="E203" s="18">
        <f t="shared" ref="E203:K211" si="8">SUMIF($C$182:$C$201,$C203,E$182:E$201)</f>
        <v>82</v>
      </c>
      <c r="F203" s="18">
        <f t="shared" si="8"/>
        <v>342</v>
      </c>
      <c r="G203" s="18">
        <f t="shared" si="8"/>
        <v>51</v>
      </c>
      <c r="H203" s="19">
        <f t="shared" si="8"/>
        <v>885800</v>
      </c>
      <c r="I203" s="19">
        <f t="shared" si="8"/>
        <v>131685.71428571429</v>
      </c>
      <c r="J203" s="18">
        <f t="shared" si="8"/>
        <v>4176</v>
      </c>
      <c r="K203" s="18">
        <f t="shared" si="8"/>
        <v>775</v>
      </c>
      <c r="L203" s="18">
        <f t="shared" ref="L203:L211" si="9">SUMIF($C$182:$C$201,$C203,L$182:L$201)</f>
        <v>511</v>
      </c>
      <c r="M203" s="10"/>
    </row>
    <row r="204" spans="2:13" ht="15" x14ac:dyDescent="0.25">
      <c r="B204" s="16" t="s">
        <v>45</v>
      </c>
      <c r="C204" s="17" t="s">
        <v>32</v>
      </c>
      <c r="D204" s="15" t="s">
        <v>3</v>
      </c>
      <c r="E204" s="18">
        <f t="shared" si="8"/>
        <v>91</v>
      </c>
      <c r="F204" s="18">
        <f t="shared" si="8"/>
        <v>269</v>
      </c>
      <c r="G204" s="18">
        <f t="shared" si="8"/>
        <v>36.325396825396822</v>
      </c>
      <c r="H204" s="19">
        <f t="shared" si="8"/>
        <v>846000</v>
      </c>
      <c r="I204" s="19">
        <f t="shared" si="8"/>
        <v>113706.3492063492</v>
      </c>
      <c r="J204" s="18">
        <f t="shared" si="8"/>
        <v>4584</v>
      </c>
      <c r="K204" s="18">
        <f t="shared" si="8"/>
        <v>807</v>
      </c>
      <c r="L204" s="18">
        <f t="shared" si="9"/>
        <v>533</v>
      </c>
      <c r="M204" s="10"/>
    </row>
    <row r="205" spans="2:13" ht="15" x14ac:dyDescent="0.25">
      <c r="B205" s="16" t="s">
        <v>45</v>
      </c>
      <c r="C205" s="17" t="s">
        <v>33</v>
      </c>
      <c r="D205" s="15" t="s">
        <v>3</v>
      </c>
      <c r="E205" s="18">
        <f t="shared" si="8"/>
        <v>91</v>
      </c>
      <c r="F205" s="18">
        <f t="shared" si="8"/>
        <v>276</v>
      </c>
      <c r="G205" s="18">
        <f t="shared" si="8"/>
        <v>37.829365079365076</v>
      </c>
      <c r="H205" s="19">
        <f t="shared" si="8"/>
        <v>875800</v>
      </c>
      <c r="I205" s="19">
        <f t="shared" si="8"/>
        <v>116997.61904761905</v>
      </c>
      <c r="J205" s="18">
        <f t="shared" si="8"/>
        <v>4209</v>
      </c>
      <c r="K205" s="18">
        <f t="shared" si="8"/>
        <v>817</v>
      </c>
      <c r="L205" s="18">
        <f t="shared" si="9"/>
        <v>556</v>
      </c>
      <c r="M205" s="10"/>
    </row>
    <row r="206" spans="2:13" ht="15" x14ac:dyDescent="0.25">
      <c r="B206" s="16" t="s">
        <v>45</v>
      </c>
      <c r="C206" s="17" t="s">
        <v>34</v>
      </c>
      <c r="D206" s="15" t="s">
        <v>3</v>
      </c>
      <c r="E206" s="18">
        <f t="shared" si="8"/>
        <v>84</v>
      </c>
      <c r="F206" s="18">
        <f t="shared" si="8"/>
        <v>278</v>
      </c>
      <c r="G206" s="18">
        <f t="shared" si="8"/>
        <v>40.787698412698411</v>
      </c>
      <c r="H206" s="19">
        <f t="shared" si="8"/>
        <v>891000</v>
      </c>
      <c r="I206" s="19">
        <f t="shared" si="8"/>
        <v>129644.84126984127</v>
      </c>
      <c r="J206" s="18">
        <f t="shared" si="8"/>
        <v>4346</v>
      </c>
      <c r="K206" s="18">
        <f t="shared" si="8"/>
        <v>820</v>
      </c>
      <c r="L206" s="18">
        <f t="shared" si="9"/>
        <v>569</v>
      </c>
      <c r="M206" s="10"/>
    </row>
    <row r="207" spans="2:13" ht="15" x14ac:dyDescent="0.25">
      <c r="B207" s="16" t="s">
        <v>45</v>
      </c>
      <c r="C207" s="17" t="s">
        <v>35</v>
      </c>
      <c r="D207" s="15" t="s">
        <v>3</v>
      </c>
      <c r="E207" s="18">
        <f t="shared" si="8"/>
        <v>92</v>
      </c>
      <c r="F207" s="18">
        <f t="shared" si="8"/>
        <v>260</v>
      </c>
      <c r="G207" s="18">
        <f t="shared" si="8"/>
        <v>34.438492063492063</v>
      </c>
      <c r="H207" s="19">
        <f t="shared" si="8"/>
        <v>867500</v>
      </c>
      <c r="I207" s="19">
        <f t="shared" si="8"/>
        <v>115028.37301587302</v>
      </c>
      <c r="J207" s="18">
        <f t="shared" si="8"/>
        <v>4403</v>
      </c>
      <c r="K207" s="18">
        <f t="shared" si="8"/>
        <v>815</v>
      </c>
      <c r="L207" s="18">
        <f t="shared" si="9"/>
        <v>513</v>
      </c>
      <c r="M207" s="10"/>
    </row>
    <row r="208" spans="2:13" ht="15" x14ac:dyDescent="0.25">
      <c r="B208" s="16" t="s">
        <v>45</v>
      </c>
      <c r="C208" s="17" t="s">
        <v>36</v>
      </c>
      <c r="D208" s="15" t="s">
        <v>3</v>
      </c>
      <c r="E208" s="18">
        <f t="shared" si="8"/>
        <v>100</v>
      </c>
      <c r="F208" s="18">
        <f t="shared" si="8"/>
        <v>244</v>
      </c>
      <c r="G208" s="18">
        <f t="shared" si="8"/>
        <v>29.678571428571431</v>
      </c>
      <c r="H208" s="19">
        <f t="shared" si="8"/>
        <v>871100</v>
      </c>
      <c r="I208" s="19">
        <f t="shared" si="8"/>
        <v>105972.42063492062</v>
      </c>
      <c r="J208" s="18">
        <f t="shared" si="8"/>
        <v>4405</v>
      </c>
      <c r="K208" s="18">
        <f t="shared" si="8"/>
        <v>900</v>
      </c>
      <c r="L208" s="18">
        <f t="shared" si="9"/>
        <v>531</v>
      </c>
      <c r="M208" s="10"/>
    </row>
    <row r="209" spans="1:13" ht="15" x14ac:dyDescent="0.25">
      <c r="B209" s="16" t="s">
        <v>45</v>
      </c>
      <c r="C209" s="17" t="s">
        <v>37</v>
      </c>
      <c r="D209" s="15" t="s">
        <v>3</v>
      </c>
      <c r="E209" s="18">
        <f t="shared" si="8"/>
        <v>91</v>
      </c>
      <c r="F209" s="18">
        <f t="shared" si="8"/>
        <v>239</v>
      </c>
      <c r="G209" s="18">
        <f t="shared" si="8"/>
        <v>32.208333333333336</v>
      </c>
      <c r="H209" s="19">
        <f t="shared" si="8"/>
        <v>848000</v>
      </c>
      <c r="I209" s="19">
        <f t="shared" si="8"/>
        <v>115475</v>
      </c>
      <c r="J209" s="18">
        <f t="shared" si="8"/>
        <v>4257</v>
      </c>
      <c r="K209" s="18">
        <f t="shared" si="8"/>
        <v>939</v>
      </c>
      <c r="L209" s="18">
        <f t="shared" si="9"/>
        <v>506</v>
      </c>
      <c r="M209" s="10"/>
    </row>
    <row r="210" spans="1:13" ht="15" x14ac:dyDescent="0.25">
      <c r="B210" s="16" t="s">
        <v>45</v>
      </c>
      <c r="C210" s="17" t="s">
        <v>38</v>
      </c>
      <c r="D210" s="15" t="s">
        <v>3</v>
      </c>
      <c r="E210" s="18">
        <f t="shared" si="8"/>
        <v>102</v>
      </c>
      <c r="F210" s="18">
        <f t="shared" si="8"/>
        <v>227</v>
      </c>
      <c r="G210" s="18">
        <f t="shared" si="8"/>
        <v>26.900793650793652</v>
      </c>
      <c r="H210" s="19">
        <f t="shared" si="8"/>
        <v>860600</v>
      </c>
      <c r="I210" s="19">
        <f t="shared" si="8"/>
        <v>102562.6984126984</v>
      </c>
      <c r="J210" s="18">
        <f t="shared" si="8"/>
        <v>4199</v>
      </c>
      <c r="K210" s="18">
        <f t="shared" si="8"/>
        <v>875</v>
      </c>
      <c r="L210" s="18">
        <f t="shared" si="9"/>
        <v>520</v>
      </c>
      <c r="M210" s="10"/>
    </row>
    <row r="211" spans="1:13" ht="15" x14ac:dyDescent="0.25">
      <c r="B211" s="16" t="s">
        <v>45</v>
      </c>
      <c r="C211" s="17" t="s">
        <v>39</v>
      </c>
      <c r="D211" s="15" t="s">
        <v>3</v>
      </c>
      <c r="E211" s="18">
        <f t="shared" si="8"/>
        <v>95</v>
      </c>
      <c r="F211" s="18">
        <f t="shared" si="8"/>
        <v>276</v>
      </c>
      <c r="G211" s="18">
        <f t="shared" si="8"/>
        <v>35.248015873015873</v>
      </c>
      <c r="H211" s="19">
        <f t="shared" si="8"/>
        <v>799400</v>
      </c>
      <c r="I211" s="19">
        <f t="shared" si="8"/>
        <v>103259.92063492065</v>
      </c>
      <c r="J211" s="18">
        <f t="shared" si="8"/>
        <v>4081</v>
      </c>
      <c r="K211" s="18">
        <f t="shared" si="8"/>
        <v>764</v>
      </c>
      <c r="L211" s="18">
        <f t="shared" si="9"/>
        <v>555</v>
      </c>
      <c r="M211" s="10"/>
    </row>
    <row r="212" spans="1:13" ht="15" x14ac:dyDescent="0.25">
      <c r="H212" s="14"/>
      <c r="I212" s="14"/>
      <c r="M212" s="10"/>
    </row>
    <row r="213" spans="1:13" ht="15" x14ac:dyDescent="0.25">
      <c r="A213" s="11">
        <f>RANK(H213,$H$213:$H$222,0)+COUNTIF($H$213:$H213,H213)-1</f>
        <v>7</v>
      </c>
      <c r="B213" s="20" t="str">
        <f>DASHBOARD!$B$1</f>
        <v>All Products</v>
      </c>
      <c r="C213" s="21" t="s">
        <v>28</v>
      </c>
      <c r="D213" s="22" t="str">
        <f>DASHBOARD!$B$2</f>
        <v>UK</v>
      </c>
      <c r="E213" s="20">
        <f>SUMIFS(E$2:E$211,$D$2:$D$211,$D213,$C$2:$C$211,$C213,$B$2:$B$211,$B213)</f>
        <v>14</v>
      </c>
      <c r="F213" s="25">
        <f t="shared" ref="F213:L213" si="10">SUMIFS(F$2:F$211,$D$2:$D$211,$D213,$C$2:$C$211,$C213,$B$2:$B$211,$B213)</f>
        <v>38</v>
      </c>
      <c r="G213" s="26">
        <f t="shared" si="10"/>
        <v>5.5416666666666661</v>
      </c>
      <c r="H213" s="24">
        <f t="shared" si="10"/>
        <v>129200</v>
      </c>
      <c r="I213" s="24">
        <f t="shared" si="10"/>
        <v>18841.666666666664</v>
      </c>
      <c r="J213" s="20">
        <f t="shared" si="10"/>
        <v>703</v>
      </c>
      <c r="K213" s="20">
        <f t="shared" si="10"/>
        <v>108</v>
      </c>
      <c r="L213" s="20">
        <f t="shared" si="10"/>
        <v>93</v>
      </c>
      <c r="M213" s="10"/>
    </row>
    <row r="214" spans="1:13" ht="15" x14ac:dyDescent="0.25">
      <c r="A214" s="11">
        <f>RANK(H214,$H$213:$H$222,0)+COUNTIF($H$213:$H214,H214)-1</f>
        <v>4</v>
      </c>
      <c r="B214" s="20" t="str">
        <f>DASHBOARD!$B$1</f>
        <v>All Products</v>
      </c>
      <c r="C214" s="21" t="s">
        <v>31</v>
      </c>
      <c r="D214" s="22" t="str">
        <f>DASHBOARD!$B$2</f>
        <v>UK</v>
      </c>
      <c r="E214" s="20">
        <f t="shared" ref="E214:L222" si="11">SUMIFS(E$2:E$211,$D$2:$D$211,$D214,$C$2:$C$211,$C214,$B$2:$B$211,$B214)</f>
        <v>13</v>
      </c>
      <c r="F214" s="25">
        <f t="shared" si="11"/>
        <v>43</v>
      </c>
      <c r="G214" s="26">
        <f t="shared" si="11"/>
        <v>6.5714285714285712</v>
      </c>
      <c r="H214" s="24">
        <f t="shared" si="11"/>
        <v>146200</v>
      </c>
      <c r="I214" s="24">
        <f t="shared" si="11"/>
        <v>22342.857142857145</v>
      </c>
      <c r="J214" s="20">
        <f t="shared" si="11"/>
        <v>657</v>
      </c>
      <c r="K214" s="20">
        <f t="shared" si="11"/>
        <v>109</v>
      </c>
      <c r="L214" s="20">
        <f t="shared" si="11"/>
        <v>84</v>
      </c>
      <c r="M214" s="10"/>
    </row>
    <row r="215" spans="1:13" ht="15" x14ac:dyDescent="0.25">
      <c r="A215" s="11">
        <f>RANK(H215,$H$213:$H$222,0)+COUNTIF($H$213:$H215,H215)-1</f>
        <v>10</v>
      </c>
      <c r="B215" s="20" t="str">
        <f>DASHBOARD!$B$1</f>
        <v>All Products</v>
      </c>
      <c r="C215" s="21" t="s">
        <v>32</v>
      </c>
      <c r="D215" s="22" t="str">
        <f>DASHBOARD!$B$2</f>
        <v>UK</v>
      </c>
      <c r="E215" s="20">
        <f t="shared" si="11"/>
        <v>7</v>
      </c>
      <c r="F215" s="25">
        <f t="shared" si="11"/>
        <v>19</v>
      </c>
      <c r="G215" s="26">
        <f t="shared" si="11"/>
        <v>2.7142857142857144</v>
      </c>
      <c r="H215" s="24">
        <f t="shared" si="11"/>
        <v>64600</v>
      </c>
      <c r="I215" s="24">
        <f t="shared" si="11"/>
        <v>9228.5714285714294</v>
      </c>
      <c r="J215" s="20">
        <f t="shared" si="11"/>
        <v>354</v>
      </c>
      <c r="K215" s="20">
        <f t="shared" si="11"/>
        <v>66</v>
      </c>
      <c r="L215" s="20">
        <f t="shared" si="11"/>
        <v>47</v>
      </c>
      <c r="M215" s="10"/>
    </row>
    <row r="216" spans="1:13" ht="15" x14ac:dyDescent="0.25">
      <c r="A216" s="11">
        <f>RANK(H216,$H$213:$H$222,0)+COUNTIF($H$213:$H216,H216)-1</f>
        <v>8</v>
      </c>
      <c r="B216" s="20" t="str">
        <f>DASHBOARD!$B$1</f>
        <v>All Products</v>
      </c>
      <c r="C216" s="21" t="s">
        <v>33</v>
      </c>
      <c r="D216" s="22" t="str">
        <f>DASHBOARD!$B$2</f>
        <v>UK</v>
      </c>
      <c r="E216" s="20">
        <f t="shared" si="11"/>
        <v>15</v>
      </c>
      <c r="F216" s="25">
        <f t="shared" si="11"/>
        <v>36</v>
      </c>
      <c r="G216" s="26">
        <f t="shared" si="11"/>
        <v>4.7857142857142856</v>
      </c>
      <c r="H216" s="24">
        <f t="shared" si="11"/>
        <v>122400</v>
      </c>
      <c r="I216" s="24">
        <f t="shared" si="11"/>
        <v>16271.428571428572</v>
      </c>
      <c r="J216" s="20">
        <f t="shared" si="11"/>
        <v>751</v>
      </c>
      <c r="K216" s="20">
        <f t="shared" si="11"/>
        <v>120</v>
      </c>
      <c r="L216" s="20">
        <f t="shared" si="11"/>
        <v>95</v>
      </c>
      <c r="M216" s="10"/>
    </row>
    <row r="217" spans="1:13" ht="15" x14ac:dyDescent="0.25">
      <c r="A217" s="11">
        <f>RANK(H217,$H$213:$H$222,0)+COUNTIF($H$213:$H217,H217)-1</f>
        <v>2</v>
      </c>
      <c r="B217" s="20" t="str">
        <f>DASHBOARD!$B$1</f>
        <v>All Products</v>
      </c>
      <c r="C217" s="21" t="s">
        <v>34</v>
      </c>
      <c r="D217" s="22" t="str">
        <f>DASHBOARD!$B$2</f>
        <v>UK</v>
      </c>
      <c r="E217" s="20">
        <f t="shared" si="11"/>
        <v>20</v>
      </c>
      <c r="F217" s="25">
        <f t="shared" si="11"/>
        <v>59</v>
      </c>
      <c r="G217" s="26">
        <f t="shared" si="11"/>
        <v>8.7916666666666661</v>
      </c>
      <c r="H217" s="24">
        <f t="shared" si="11"/>
        <v>209400</v>
      </c>
      <c r="I217" s="24">
        <f t="shared" si="11"/>
        <v>31358.333333333328</v>
      </c>
      <c r="J217" s="20">
        <f t="shared" si="11"/>
        <v>1073</v>
      </c>
      <c r="K217" s="20">
        <f t="shared" si="11"/>
        <v>253</v>
      </c>
      <c r="L217" s="20">
        <f t="shared" si="11"/>
        <v>123</v>
      </c>
      <c r="M217" s="10"/>
    </row>
    <row r="218" spans="1:13" ht="15" x14ac:dyDescent="0.25">
      <c r="A218" s="11">
        <f>RANK(H218,$H$213:$H$222,0)+COUNTIF($H$213:$H218,H218)-1</f>
        <v>9</v>
      </c>
      <c r="B218" s="20" t="str">
        <f>DASHBOARD!$B$1</f>
        <v>All Products</v>
      </c>
      <c r="C218" s="21" t="s">
        <v>35</v>
      </c>
      <c r="D218" s="22" t="str">
        <f>DASHBOARD!$B$2</f>
        <v>UK</v>
      </c>
      <c r="E218" s="20">
        <f t="shared" si="11"/>
        <v>9</v>
      </c>
      <c r="F218" s="25">
        <f t="shared" si="11"/>
        <v>23</v>
      </c>
      <c r="G218" s="26">
        <f t="shared" si="11"/>
        <v>2.5555555555555554</v>
      </c>
      <c r="H218" s="24">
        <f t="shared" si="11"/>
        <v>78200</v>
      </c>
      <c r="I218" s="24">
        <f t="shared" si="11"/>
        <v>8688.8888888888887</v>
      </c>
      <c r="J218" s="20">
        <f t="shared" si="11"/>
        <v>334</v>
      </c>
      <c r="K218" s="20">
        <f t="shared" si="11"/>
        <v>68</v>
      </c>
      <c r="L218" s="20">
        <f t="shared" si="11"/>
        <v>41</v>
      </c>
      <c r="M218" s="10"/>
    </row>
    <row r="219" spans="1:13" ht="15" x14ac:dyDescent="0.25">
      <c r="A219" s="11">
        <f>RANK(H219,$H$213:$H$222,0)+COUNTIF($H$213:$H219,H219)-1</f>
        <v>5</v>
      </c>
      <c r="B219" s="20" t="str">
        <f>DASHBOARD!$B$1</f>
        <v>All Products</v>
      </c>
      <c r="C219" s="21" t="s">
        <v>36</v>
      </c>
      <c r="D219" s="22" t="str">
        <f>DASHBOARD!$B$2</f>
        <v>UK</v>
      </c>
      <c r="E219" s="20">
        <f t="shared" si="11"/>
        <v>18</v>
      </c>
      <c r="F219" s="25">
        <f t="shared" si="11"/>
        <v>42</v>
      </c>
      <c r="G219" s="26">
        <f t="shared" si="11"/>
        <v>4.666666666666667</v>
      </c>
      <c r="H219" s="24">
        <f t="shared" si="11"/>
        <v>142800</v>
      </c>
      <c r="I219" s="24">
        <f t="shared" si="11"/>
        <v>15866.666666666668</v>
      </c>
      <c r="J219" s="20">
        <f t="shared" si="11"/>
        <v>698</v>
      </c>
      <c r="K219" s="20">
        <f t="shared" si="11"/>
        <v>122</v>
      </c>
      <c r="L219" s="20">
        <f t="shared" si="11"/>
        <v>99</v>
      </c>
      <c r="M219" s="10"/>
    </row>
    <row r="220" spans="1:13" ht="15" x14ac:dyDescent="0.25">
      <c r="A220" s="11">
        <f>RANK(H220,$H$213:$H$222,0)+COUNTIF($H$213:$H220,H220)-1</f>
        <v>3</v>
      </c>
      <c r="B220" s="20" t="str">
        <f>DASHBOARD!$B$1</f>
        <v>All Products</v>
      </c>
      <c r="C220" s="21" t="s">
        <v>37</v>
      </c>
      <c r="D220" s="22" t="str">
        <f>DASHBOARD!$B$2</f>
        <v>UK</v>
      </c>
      <c r="E220" s="20">
        <f t="shared" si="11"/>
        <v>23</v>
      </c>
      <c r="F220" s="25">
        <f t="shared" si="11"/>
        <v>58</v>
      </c>
      <c r="G220" s="26">
        <f t="shared" si="11"/>
        <v>7.7916666666666661</v>
      </c>
      <c r="H220" s="24">
        <f t="shared" si="11"/>
        <v>196000</v>
      </c>
      <c r="I220" s="24">
        <f t="shared" si="11"/>
        <v>26358.333333333332</v>
      </c>
      <c r="J220" s="20">
        <f t="shared" si="11"/>
        <v>973</v>
      </c>
      <c r="K220" s="20">
        <f t="shared" si="11"/>
        <v>323</v>
      </c>
      <c r="L220" s="20">
        <f t="shared" si="11"/>
        <v>124</v>
      </c>
      <c r="M220" s="10"/>
    </row>
    <row r="221" spans="1:13" ht="15" x14ac:dyDescent="0.25">
      <c r="A221" s="11">
        <f>RANK(H221,$H$213:$H$222,0)+COUNTIF($H$213:$H221,H221)-1</f>
        <v>1</v>
      </c>
      <c r="B221" s="20" t="str">
        <f>DASHBOARD!$B$1</f>
        <v>All Products</v>
      </c>
      <c r="C221" s="21" t="s">
        <v>38</v>
      </c>
      <c r="D221" s="22" t="str">
        <f>DASHBOARD!$B$2</f>
        <v>UK</v>
      </c>
      <c r="E221" s="20">
        <f t="shared" si="11"/>
        <v>17</v>
      </c>
      <c r="F221" s="25">
        <f t="shared" si="11"/>
        <v>37</v>
      </c>
      <c r="G221" s="26">
        <f t="shared" si="11"/>
        <v>4.3611111111111107</v>
      </c>
      <c r="H221" s="24">
        <f t="shared" si="11"/>
        <v>214600</v>
      </c>
      <c r="I221" s="24">
        <f t="shared" si="11"/>
        <v>25927.777777777777</v>
      </c>
      <c r="J221" s="20">
        <f t="shared" si="11"/>
        <v>683</v>
      </c>
      <c r="K221" s="20">
        <f t="shared" si="11"/>
        <v>235</v>
      </c>
      <c r="L221" s="20">
        <f t="shared" si="11"/>
        <v>80</v>
      </c>
      <c r="M221" s="10"/>
    </row>
    <row r="222" spans="1:13" ht="15" x14ac:dyDescent="0.25">
      <c r="A222" s="11">
        <f>RANK(H222,$H$213:$H$222,0)+COUNTIF($H$213:$H222,H222)-1</f>
        <v>6</v>
      </c>
      <c r="B222" s="20" t="str">
        <f>DASHBOARD!$B$1</f>
        <v>All Products</v>
      </c>
      <c r="C222" s="21" t="s">
        <v>39</v>
      </c>
      <c r="D222" s="22" t="str">
        <f>DASHBOARD!$B$2</f>
        <v>UK</v>
      </c>
      <c r="E222" s="20">
        <f t="shared" si="11"/>
        <v>14</v>
      </c>
      <c r="F222" s="25">
        <f t="shared" si="11"/>
        <v>40</v>
      </c>
      <c r="G222" s="26">
        <f t="shared" si="11"/>
        <v>5.75</v>
      </c>
      <c r="H222" s="24">
        <f t="shared" si="11"/>
        <v>136000</v>
      </c>
      <c r="I222" s="24">
        <f t="shared" si="11"/>
        <v>19550</v>
      </c>
      <c r="J222" s="20">
        <f t="shared" si="11"/>
        <v>736</v>
      </c>
      <c r="K222" s="20">
        <f t="shared" si="11"/>
        <v>118</v>
      </c>
      <c r="L222" s="20">
        <f t="shared" si="11"/>
        <v>94</v>
      </c>
      <c r="M222" s="10"/>
    </row>
    <row r="223" spans="1:13" x14ac:dyDescent="0.2">
      <c r="H223" s="14"/>
      <c r="I223" s="14"/>
    </row>
    <row r="224" spans="1:13" ht="15" x14ac:dyDescent="0.25">
      <c r="H224" s="14"/>
      <c r="I224" s="14"/>
      <c r="M224" s="10"/>
    </row>
    <row r="225" spans="2:13" ht="15" x14ac:dyDescent="0.25">
      <c r="B225" s="2" t="s">
        <v>29</v>
      </c>
      <c r="D225" s="4" t="str">
        <f>DASHBOARD!$B$2</f>
        <v>UK</v>
      </c>
      <c r="E225" s="9">
        <f>SUMIFS(E$2:E$201,$D$2:$D$201,$D225,$B$2:$B$201,$B225)</f>
        <v>23</v>
      </c>
      <c r="F225" s="9">
        <f t="shared" ref="F225:L226" si="12">SUMIFS(F$2:F$201,$D$2:$D$201,$D225,$B$2:$B$201,$B225)</f>
        <v>54</v>
      </c>
      <c r="G225" s="9">
        <f t="shared" si="12"/>
        <v>7.25</v>
      </c>
      <c r="H225" s="13">
        <f t="shared" si="12"/>
        <v>280000</v>
      </c>
      <c r="I225" s="13">
        <f t="shared" si="12"/>
        <v>37083.333333333328</v>
      </c>
      <c r="J225" s="9">
        <f t="shared" si="12"/>
        <v>1061</v>
      </c>
      <c r="K225" s="9">
        <f t="shared" si="12"/>
        <v>514</v>
      </c>
      <c r="L225" s="9">
        <f t="shared" si="12"/>
        <v>87</v>
      </c>
      <c r="M225" s="9"/>
    </row>
    <row r="226" spans="2:13" ht="15" x14ac:dyDescent="0.25">
      <c r="B226" s="2" t="s">
        <v>30</v>
      </c>
      <c r="D226" s="4" t="str">
        <f>DASHBOARD!$B$2</f>
        <v>UK</v>
      </c>
      <c r="E226" s="9">
        <f>SUMIFS(E$2:E$201,$D$2:$D$201,$D226,$B$2:$B$201,$B226)</f>
        <v>127</v>
      </c>
      <c r="F226" s="9">
        <f t="shared" si="12"/>
        <v>341</v>
      </c>
      <c r="G226" s="9">
        <f t="shared" si="12"/>
        <v>46.279761904761905</v>
      </c>
      <c r="H226" s="13">
        <f t="shared" si="12"/>
        <v>1159400</v>
      </c>
      <c r="I226" s="13">
        <f t="shared" si="12"/>
        <v>157351.19047619047</v>
      </c>
      <c r="J226" s="9">
        <f t="shared" si="12"/>
        <v>5901</v>
      </c>
      <c r="K226" s="9">
        <f t="shared" si="12"/>
        <v>1008</v>
      </c>
      <c r="L226" s="9">
        <f t="shared" si="12"/>
        <v>793</v>
      </c>
      <c r="M226" s="9"/>
    </row>
    <row r="227" spans="2:13" x14ac:dyDescent="0.2">
      <c r="H227" s="14"/>
      <c r="I227" s="14"/>
    </row>
    <row r="228" spans="2:13" x14ac:dyDescent="0.2">
      <c r="H228" s="14"/>
      <c r="I228" s="14"/>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workbookViewId="0">
      <selection activeCell="K6" sqref="K6"/>
    </sheetView>
  </sheetViews>
  <sheetFormatPr defaultRowHeight="15" x14ac:dyDescent="0.25"/>
  <cols>
    <col min="1" max="8" width="9.140625" style="55"/>
    <col min="9" max="9" width="36.7109375" style="55" customWidth="1"/>
    <col min="10" max="16384" width="9.140625" style="55"/>
  </cols>
  <sheetData>
    <row r="1" spans="1:9" ht="27.75" x14ac:dyDescent="0.25">
      <c r="A1" s="54" t="s">
        <v>51</v>
      </c>
      <c r="B1" s="54"/>
      <c r="C1" s="54"/>
      <c r="D1" s="54"/>
      <c r="E1" s="54"/>
      <c r="F1" s="54"/>
      <c r="G1" s="54"/>
      <c r="H1" s="54"/>
      <c r="I1" s="54"/>
    </row>
    <row r="2" spans="1:9" x14ac:dyDescent="0.25">
      <c r="A2" s="56"/>
      <c r="B2" s="56"/>
      <c r="C2" s="56"/>
      <c r="D2" s="56"/>
      <c r="E2" s="56"/>
      <c r="F2" s="56"/>
      <c r="G2" s="56"/>
      <c r="H2" s="56"/>
      <c r="I2" s="57"/>
    </row>
    <row r="3" spans="1:9" x14ac:dyDescent="0.25">
      <c r="A3" s="58"/>
      <c r="B3" s="58"/>
      <c r="C3" s="59"/>
      <c r="D3" s="59"/>
      <c r="E3" s="59"/>
      <c r="F3" s="59"/>
      <c r="G3" s="59"/>
      <c r="H3" s="59"/>
      <c r="I3" s="60" t="s">
        <v>52</v>
      </c>
    </row>
    <row r="4" spans="1:9" x14ac:dyDescent="0.25">
      <c r="A4" s="59"/>
      <c r="B4" s="59"/>
      <c r="C4" s="59"/>
      <c r="D4" s="59"/>
      <c r="E4" s="59"/>
      <c r="F4" s="59"/>
      <c r="G4" s="59"/>
      <c r="H4" s="59"/>
      <c r="I4" s="59"/>
    </row>
    <row r="5" spans="1:9" x14ac:dyDescent="0.25">
      <c r="A5" s="61" t="s">
        <v>53</v>
      </c>
      <c r="B5" s="61"/>
      <c r="C5" s="61"/>
      <c r="D5" s="61"/>
      <c r="E5" s="61"/>
      <c r="F5" s="61"/>
      <c r="G5" s="61"/>
      <c r="H5" s="61"/>
      <c r="I5" s="61"/>
    </row>
    <row r="6" spans="1:9" x14ac:dyDescent="0.25">
      <c r="A6" s="62" t="s">
        <v>54</v>
      </c>
      <c r="B6" s="62"/>
      <c r="C6" s="62"/>
      <c r="D6" s="62"/>
      <c r="E6" s="62"/>
      <c r="F6" s="62"/>
      <c r="G6" s="62"/>
      <c r="H6" s="62"/>
      <c r="I6" s="62"/>
    </row>
    <row r="7" spans="1:9" x14ac:dyDescent="0.25">
      <c r="A7" s="63" t="s">
        <v>55</v>
      </c>
      <c r="B7" s="63"/>
      <c r="C7" s="63"/>
      <c r="D7" s="63"/>
      <c r="E7" s="63"/>
      <c r="F7" s="63"/>
      <c r="G7" s="63"/>
      <c r="H7" s="63"/>
      <c r="I7" s="63"/>
    </row>
    <row r="8" spans="1:9" x14ac:dyDescent="0.25">
      <c r="A8" s="64" t="s">
        <v>56</v>
      </c>
      <c r="B8" s="64"/>
      <c r="C8" s="64"/>
      <c r="D8" s="64"/>
      <c r="E8" s="64"/>
      <c r="F8" s="64"/>
      <c r="G8" s="64"/>
      <c r="H8" s="64"/>
      <c r="I8" s="64"/>
    </row>
    <row r="9" spans="1:9" x14ac:dyDescent="0.25">
      <c r="A9" s="63"/>
      <c r="B9" s="63"/>
      <c r="C9" s="63"/>
      <c r="D9" s="63"/>
      <c r="E9" s="63"/>
      <c r="F9" s="63"/>
      <c r="G9" s="63"/>
      <c r="H9" s="63"/>
      <c r="I9" s="63"/>
    </row>
    <row r="10" spans="1:9" x14ac:dyDescent="0.25">
      <c r="A10" s="63" t="s">
        <v>57</v>
      </c>
      <c r="B10" s="63"/>
      <c r="C10" s="63"/>
      <c r="D10" s="63"/>
      <c r="E10" s="63"/>
      <c r="F10" s="63"/>
      <c r="G10" s="63"/>
      <c r="H10" s="63"/>
      <c r="I10" s="63"/>
    </row>
    <row r="11" spans="1:9" x14ac:dyDescent="0.25">
      <c r="A11" s="63" t="s">
        <v>58</v>
      </c>
      <c r="B11" s="63"/>
      <c r="C11" s="63"/>
      <c r="D11" s="63"/>
      <c r="E11" s="63"/>
      <c r="F11" s="63"/>
      <c r="G11" s="63"/>
      <c r="H11" s="63"/>
      <c r="I11" s="63"/>
    </row>
    <row r="12" spans="1:9" x14ac:dyDescent="0.25">
      <c r="A12" s="64"/>
      <c r="B12" s="64"/>
      <c r="C12" s="64"/>
      <c r="D12" s="64"/>
      <c r="E12" s="64"/>
      <c r="F12" s="64"/>
      <c r="G12" s="64"/>
      <c r="H12" s="64"/>
      <c r="I12" s="64"/>
    </row>
    <row r="13" spans="1:9" x14ac:dyDescent="0.25">
      <c r="A13" s="61" t="s">
        <v>59</v>
      </c>
      <c r="B13" s="61"/>
      <c r="C13" s="61"/>
      <c r="D13" s="61"/>
      <c r="E13" s="61"/>
      <c r="F13" s="61"/>
      <c r="G13" s="61"/>
      <c r="H13" s="61"/>
      <c r="I13" s="61"/>
    </row>
    <row r="14" spans="1:9" x14ac:dyDescent="0.25">
      <c r="A14" s="63" t="s">
        <v>60</v>
      </c>
      <c r="B14" s="63"/>
      <c r="C14" s="63"/>
      <c r="D14" s="63"/>
      <c r="E14" s="63"/>
      <c r="F14" s="63"/>
      <c r="G14" s="63"/>
      <c r="H14" s="63"/>
      <c r="I14" s="63"/>
    </row>
    <row r="15" spans="1:9" x14ac:dyDescent="0.25">
      <c r="A15" s="63" t="s">
        <v>61</v>
      </c>
      <c r="B15" s="63"/>
      <c r="C15" s="63"/>
      <c r="D15" s="63"/>
      <c r="E15" s="63"/>
      <c r="F15" s="63"/>
      <c r="G15" s="63"/>
      <c r="H15" s="63"/>
      <c r="I15" s="63"/>
    </row>
    <row r="16" spans="1:9" x14ac:dyDescent="0.25">
      <c r="A16" s="64"/>
      <c r="B16" s="64"/>
      <c r="C16" s="64"/>
      <c r="D16" s="64"/>
      <c r="E16" s="64"/>
      <c r="F16" s="64"/>
      <c r="G16" s="64"/>
      <c r="H16" s="64"/>
      <c r="I16" s="64"/>
    </row>
    <row r="17" spans="1:9" x14ac:dyDescent="0.25">
      <c r="A17" s="61" t="s">
        <v>62</v>
      </c>
      <c r="B17" s="61"/>
      <c r="C17" s="61"/>
      <c r="D17" s="61"/>
      <c r="E17" s="61"/>
      <c r="F17" s="61"/>
      <c r="G17" s="61"/>
      <c r="H17" s="61"/>
      <c r="I17" s="61"/>
    </row>
    <row r="18" spans="1:9" x14ac:dyDescent="0.25">
      <c r="A18" s="63" t="s">
        <v>63</v>
      </c>
      <c r="B18" s="63"/>
      <c r="C18" s="63"/>
      <c r="D18" s="63"/>
      <c r="E18" s="63"/>
      <c r="F18" s="63"/>
      <c r="G18" s="63"/>
      <c r="H18" s="63"/>
      <c r="I18" s="63"/>
    </row>
    <row r="19" spans="1:9" x14ac:dyDescent="0.25">
      <c r="A19" s="65" t="s">
        <v>64</v>
      </c>
      <c r="B19" s="64"/>
      <c r="C19" s="64"/>
      <c r="D19" s="64"/>
      <c r="E19" s="64"/>
      <c r="F19" s="64"/>
      <c r="G19" s="64"/>
      <c r="H19" s="64"/>
      <c r="I19" s="64"/>
    </row>
    <row r="20" spans="1:9" x14ac:dyDescent="0.25">
      <c r="A20" s="63" t="s">
        <v>65</v>
      </c>
      <c r="B20" s="63"/>
      <c r="C20" s="63"/>
      <c r="D20" s="63"/>
      <c r="E20" s="63"/>
      <c r="F20" s="63"/>
      <c r="G20" s="63"/>
      <c r="H20" s="63"/>
      <c r="I20" s="63"/>
    </row>
    <row r="21" spans="1:9" x14ac:dyDescent="0.25">
      <c r="A21" s="63" t="s">
        <v>66</v>
      </c>
      <c r="B21" s="63"/>
      <c r="C21" s="63"/>
      <c r="D21" s="63"/>
      <c r="E21" s="63"/>
      <c r="F21" s="63"/>
      <c r="G21" s="63"/>
      <c r="H21" s="63"/>
      <c r="I21" s="63"/>
    </row>
    <row r="22" spans="1:9" x14ac:dyDescent="0.25">
      <c r="A22" s="63" t="s">
        <v>67</v>
      </c>
      <c r="B22" s="63"/>
      <c r="C22" s="63"/>
      <c r="D22" s="63"/>
      <c r="E22" s="63"/>
      <c r="F22" s="63"/>
      <c r="G22" s="63"/>
      <c r="H22" s="63"/>
      <c r="I22" s="63"/>
    </row>
    <row r="23" spans="1:9" x14ac:dyDescent="0.25">
      <c r="A23" s="66" t="s">
        <v>68</v>
      </c>
      <c r="B23" s="66"/>
      <c r="C23" s="66"/>
      <c r="D23" s="66"/>
      <c r="E23" s="66"/>
      <c r="F23" s="66"/>
      <c r="G23" s="66"/>
      <c r="H23" s="66"/>
      <c r="I23" s="66"/>
    </row>
    <row r="24" spans="1:9" x14ac:dyDescent="0.25">
      <c r="A24" s="66" t="s">
        <v>69</v>
      </c>
      <c r="B24" s="66"/>
      <c r="C24" s="66"/>
      <c r="D24" s="66"/>
      <c r="E24" s="66"/>
      <c r="F24" s="66"/>
      <c r="G24" s="66"/>
      <c r="H24" s="66"/>
      <c r="I24" s="66"/>
    </row>
    <row r="25" spans="1:9" x14ac:dyDescent="0.25">
      <c r="A25" s="67" t="s">
        <v>70</v>
      </c>
      <c r="B25" s="67"/>
      <c r="C25" s="67"/>
      <c r="D25" s="67"/>
      <c r="E25" s="67"/>
      <c r="F25" s="67"/>
      <c r="G25" s="67"/>
      <c r="H25" s="67"/>
      <c r="I25" s="67"/>
    </row>
    <row r="26" spans="1:9" x14ac:dyDescent="0.25">
      <c r="A26" s="67" t="s">
        <v>71</v>
      </c>
      <c r="B26" s="67"/>
      <c r="C26" s="67"/>
      <c r="D26" s="67"/>
      <c r="E26" s="67"/>
      <c r="F26" s="67"/>
      <c r="G26" s="67"/>
      <c r="H26" s="67"/>
      <c r="I26" s="67"/>
    </row>
    <row r="27" spans="1:9" x14ac:dyDescent="0.25">
      <c r="A27" s="67" t="s">
        <v>72</v>
      </c>
      <c r="B27" s="67"/>
      <c r="C27" s="67"/>
      <c r="D27" s="67"/>
      <c r="E27" s="67"/>
      <c r="F27" s="67"/>
      <c r="G27" s="67"/>
      <c r="H27" s="67"/>
      <c r="I27" s="67"/>
    </row>
    <row r="28" spans="1:9" x14ac:dyDescent="0.25">
      <c r="A28" s="64"/>
      <c r="B28" s="64"/>
      <c r="C28" s="64"/>
      <c r="D28" s="64"/>
      <c r="E28" s="64"/>
      <c r="F28" s="64"/>
      <c r="G28" s="64"/>
      <c r="H28" s="64"/>
      <c r="I28" s="64"/>
    </row>
    <row r="29" spans="1:9" x14ac:dyDescent="0.25">
      <c r="A29" s="61" t="s">
        <v>73</v>
      </c>
      <c r="B29" s="61"/>
      <c r="C29" s="61"/>
      <c r="D29" s="61"/>
      <c r="E29" s="61"/>
      <c r="F29" s="61"/>
      <c r="G29" s="61"/>
      <c r="H29" s="61"/>
      <c r="I29" s="61"/>
    </row>
    <row r="30" spans="1:9" x14ac:dyDescent="0.25">
      <c r="A30" s="68" t="s">
        <v>74</v>
      </c>
      <c r="B30" s="68"/>
      <c r="C30" s="68"/>
      <c r="D30" s="68"/>
      <c r="E30" s="68"/>
      <c r="F30" s="68"/>
      <c r="G30" s="68"/>
      <c r="H30" s="68"/>
      <c r="I30" s="68"/>
    </row>
    <row r="31" spans="1:9" x14ac:dyDescent="0.25">
      <c r="A31" s="68" t="s">
        <v>75</v>
      </c>
      <c r="B31" s="68"/>
      <c r="C31" s="68"/>
      <c r="D31" s="68"/>
      <c r="E31" s="68"/>
      <c r="F31" s="68"/>
      <c r="G31" s="68"/>
      <c r="H31" s="68"/>
      <c r="I31" s="68"/>
    </row>
    <row r="32" spans="1:9" x14ac:dyDescent="0.25">
      <c r="A32" s="68" t="s">
        <v>76</v>
      </c>
      <c r="B32" s="63"/>
      <c r="C32" s="63"/>
      <c r="D32" s="63"/>
      <c r="E32" s="63"/>
      <c r="F32" s="63"/>
      <c r="G32" s="63"/>
      <c r="H32" s="63"/>
      <c r="I32" s="63"/>
    </row>
    <row r="33" spans="1:9" x14ac:dyDescent="0.25">
      <c r="A33" s="68" t="s">
        <v>77</v>
      </c>
      <c r="B33" s="68"/>
      <c r="C33" s="68"/>
      <c r="D33" s="68"/>
      <c r="E33" s="68"/>
      <c r="F33" s="68"/>
      <c r="G33" s="68"/>
      <c r="H33" s="68"/>
      <c r="I33" s="68"/>
    </row>
    <row r="34" spans="1:9" x14ac:dyDescent="0.25">
      <c r="A34" s="64"/>
      <c r="B34" s="64"/>
      <c r="C34" s="64"/>
      <c r="D34" s="64"/>
      <c r="E34" s="64"/>
      <c r="F34" s="64"/>
      <c r="G34" s="64"/>
      <c r="H34" s="64"/>
      <c r="I34" s="64"/>
    </row>
    <row r="35" spans="1:9" x14ac:dyDescent="0.25">
      <c r="A35" s="61" t="s">
        <v>78</v>
      </c>
      <c r="B35" s="61"/>
      <c r="C35" s="61"/>
      <c r="D35" s="61"/>
      <c r="E35" s="61"/>
      <c r="F35" s="61"/>
      <c r="G35" s="61"/>
      <c r="H35" s="61"/>
      <c r="I35" s="61"/>
    </row>
    <row r="36" spans="1:9" x14ac:dyDescent="0.25">
      <c r="A36" s="63" t="s">
        <v>79</v>
      </c>
      <c r="B36" s="63"/>
      <c r="C36" s="63"/>
      <c r="D36" s="63"/>
      <c r="E36" s="63"/>
      <c r="F36" s="63"/>
      <c r="G36" s="63"/>
      <c r="H36" s="63"/>
      <c r="I36" s="63"/>
    </row>
    <row r="37" spans="1:9" x14ac:dyDescent="0.25">
      <c r="A37" s="63" t="s">
        <v>80</v>
      </c>
      <c r="B37" s="63"/>
      <c r="C37" s="63"/>
      <c r="D37" s="63"/>
      <c r="E37" s="63"/>
      <c r="F37" s="63"/>
      <c r="G37" s="63"/>
      <c r="H37" s="63"/>
      <c r="I37" s="63"/>
    </row>
    <row r="38" spans="1:9" x14ac:dyDescent="0.25">
      <c r="A38" s="64"/>
      <c r="B38" s="64"/>
      <c r="C38" s="64"/>
      <c r="D38" s="64"/>
      <c r="E38" s="64"/>
      <c r="F38" s="64"/>
      <c r="G38" s="64"/>
      <c r="H38" s="64"/>
      <c r="I38" s="64"/>
    </row>
    <row r="39" spans="1:9" x14ac:dyDescent="0.25">
      <c r="A39" s="61" t="s">
        <v>81</v>
      </c>
      <c r="B39" s="61"/>
      <c r="C39" s="61"/>
      <c r="D39" s="61"/>
      <c r="E39" s="61"/>
      <c r="F39" s="61"/>
      <c r="G39" s="61"/>
      <c r="H39" s="61"/>
      <c r="I39" s="61"/>
    </row>
    <row r="40" spans="1:9" x14ac:dyDescent="0.25">
      <c r="A40" s="63" t="s">
        <v>82</v>
      </c>
      <c r="B40" s="63"/>
      <c r="C40" s="63"/>
      <c r="D40" s="63"/>
      <c r="E40" s="63"/>
      <c r="F40" s="63"/>
      <c r="G40" s="63"/>
      <c r="H40" s="63"/>
      <c r="I40" s="63"/>
    </row>
    <row r="41" spans="1:9" x14ac:dyDescent="0.25">
      <c r="A41" s="63" t="s">
        <v>83</v>
      </c>
      <c r="B41" s="63"/>
      <c r="C41" s="63"/>
      <c r="D41" s="63"/>
      <c r="E41" s="63"/>
      <c r="F41" s="63"/>
      <c r="G41" s="63"/>
      <c r="H41" s="63"/>
      <c r="I41" s="63"/>
    </row>
    <row r="42" spans="1:9" x14ac:dyDescent="0.25">
      <c r="A42" s="63" t="s">
        <v>84</v>
      </c>
      <c r="B42" s="63"/>
      <c r="C42" s="63"/>
      <c r="D42" s="63"/>
      <c r="E42" s="63"/>
      <c r="F42" s="63"/>
      <c r="G42" s="63"/>
      <c r="H42" s="63"/>
      <c r="I42" s="63"/>
    </row>
    <row r="43" spans="1:9" x14ac:dyDescent="0.25">
      <c r="A43" s="63" t="s">
        <v>85</v>
      </c>
      <c r="B43" s="63"/>
      <c r="C43" s="63"/>
      <c r="D43" s="63"/>
      <c r="E43" s="63"/>
      <c r="F43" s="63"/>
      <c r="G43" s="63"/>
      <c r="H43" s="63"/>
      <c r="I43" s="63"/>
    </row>
    <row r="44" spans="1:9" x14ac:dyDescent="0.25">
      <c r="A44" s="63" t="s">
        <v>86</v>
      </c>
      <c r="B44" s="63"/>
      <c r="C44" s="63"/>
      <c r="D44" s="63"/>
      <c r="E44" s="63"/>
      <c r="F44" s="63"/>
      <c r="G44" s="63"/>
      <c r="H44" s="63"/>
      <c r="I44" s="63"/>
    </row>
    <row r="45" spans="1:9" x14ac:dyDescent="0.25">
      <c r="A45" s="63" t="s">
        <v>87</v>
      </c>
      <c r="B45" s="63"/>
      <c r="C45" s="63"/>
      <c r="D45" s="63"/>
      <c r="E45" s="63"/>
      <c r="F45" s="63"/>
      <c r="G45" s="63"/>
      <c r="H45" s="63"/>
      <c r="I45" s="63"/>
    </row>
    <row r="46" spans="1:9" x14ac:dyDescent="0.25">
      <c r="A46" s="63" t="s">
        <v>88</v>
      </c>
      <c r="B46" s="63"/>
      <c r="C46" s="63"/>
      <c r="D46" s="63"/>
      <c r="E46" s="63"/>
      <c r="F46" s="63"/>
      <c r="G46" s="63"/>
      <c r="H46" s="63"/>
      <c r="I46" s="63"/>
    </row>
    <row r="47" spans="1:9" x14ac:dyDescent="0.25">
      <c r="A47" s="63" t="s">
        <v>89</v>
      </c>
      <c r="B47" s="63"/>
      <c r="C47" s="63"/>
      <c r="D47" s="63"/>
      <c r="E47" s="63"/>
      <c r="F47" s="63"/>
      <c r="G47" s="63"/>
      <c r="H47" s="63"/>
      <c r="I47" s="63"/>
    </row>
    <row r="48" spans="1:9" x14ac:dyDescent="0.25">
      <c r="A48" s="64"/>
      <c r="B48" s="64"/>
      <c r="C48" s="64"/>
      <c r="D48" s="64"/>
      <c r="E48" s="64"/>
      <c r="F48" s="64"/>
      <c r="G48" s="64"/>
      <c r="H48" s="64"/>
      <c r="I48" s="64"/>
    </row>
    <row r="49" spans="1:9" x14ac:dyDescent="0.25">
      <c r="A49" s="69" t="s">
        <v>90</v>
      </c>
      <c r="B49" s="70"/>
      <c r="C49" s="70"/>
      <c r="D49" s="70"/>
      <c r="E49" s="70"/>
      <c r="F49" s="70"/>
      <c r="G49" s="70"/>
      <c r="H49" s="70"/>
      <c r="I49" s="70"/>
    </row>
    <row r="50" spans="1:9" x14ac:dyDescent="0.25">
      <c r="A50" s="70" t="s">
        <v>91</v>
      </c>
      <c r="B50" s="70"/>
      <c r="C50" s="70"/>
      <c r="D50" s="70"/>
      <c r="E50" s="70"/>
      <c r="F50" s="70"/>
      <c r="G50" s="70"/>
      <c r="H50" s="70"/>
      <c r="I50" s="70"/>
    </row>
    <row r="51" spans="1:9" x14ac:dyDescent="0.25">
      <c r="A51" s="70" t="s">
        <v>92</v>
      </c>
      <c r="B51" s="70"/>
      <c r="C51" s="70"/>
      <c r="D51" s="70"/>
      <c r="E51" s="70"/>
      <c r="F51" s="70"/>
      <c r="G51" s="70"/>
      <c r="H51" s="70"/>
      <c r="I51" s="70"/>
    </row>
    <row r="52" spans="1:9" x14ac:dyDescent="0.25">
      <c r="A52" s="64"/>
      <c r="B52" s="64"/>
      <c r="C52" s="64"/>
      <c r="D52" s="64"/>
      <c r="E52" s="64"/>
      <c r="F52" s="64"/>
      <c r="G52" s="64"/>
      <c r="H52" s="64"/>
      <c r="I52" s="64"/>
    </row>
    <row r="53" spans="1:9" x14ac:dyDescent="0.25">
      <c r="A53" s="61" t="s">
        <v>93</v>
      </c>
      <c r="B53" s="61"/>
      <c r="C53" s="61"/>
      <c r="D53" s="61"/>
      <c r="E53" s="61"/>
      <c r="F53" s="61"/>
      <c r="G53" s="61"/>
      <c r="H53" s="61"/>
      <c r="I53" s="61"/>
    </row>
    <row r="54" spans="1:9" x14ac:dyDescent="0.25">
      <c r="A54" s="63" t="s">
        <v>94</v>
      </c>
      <c r="B54" s="63"/>
      <c r="C54" s="63"/>
      <c r="D54" s="63"/>
      <c r="E54" s="63"/>
      <c r="F54" s="63"/>
      <c r="G54" s="63"/>
      <c r="H54" s="63"/>
      <c r="I54" s="63"/>
    </row>
    <row r="55" spans="1:9" x14ac:dyDescent="0.25">
      <c r="A55" s="64" t="s">
        <v>95</v>
      </c>
      <c r="B55" s="64"/>
      <c r="C55" s="64"/>
      <c r="D55" s="64"/>
      <c r="E55" s="64"/>
      <c r="F55" s="64"/>
      <c r="G55" s="64"/>
      <c r="H55" s="64"/>
      <c r="I55" s="64"/>
    </row>
  </sheetData>
  <mergeCells count="36">
    <mergeCell ref="A44:I44"/>
    <mergeCell ref="A45:I45"/>
    <mergeCell ref="A46:I46"/>
    <mergeCell ref="A47:I47"/>
    <mergeCell ref="A53:I53"/>
    <mergeCell ref="A54:I54"/>
    <mergeCell ref="A37:I37"/>
    <mergeCell ref="A39:I39"/>
    <mergeCell ref="A40:I40"/>
    <mergeCell ref="A41:I41"/>
    <mergeCell ref="A42:I42"/>
    <mergeCell ref="A43:I43"/>
    <mergeCell ref="A30:I30"/>
    <mergeCell ref="A31:I31"/>
    <mergeCell ref="A32:I32"/>
    <mergeCell ref="A33:I33"/>
    <mergeCell ref="A35:I35"/>
    <mergeCell ref="A36:I36"/>
    <mergeCell ref="A20:I20"/>
    <mergeCell ref="A21:I21"/>
    <mergeCell ref="A22:I22"/>
    <mergeCell ref="A23:I23"/>
    <mergeCell ref="A24:I24"/>
    <mergeCell ref="A29:I29"/>
    <mergeCell ref="A11:I11"/>
    <mergeCell ref="A13:I13"/>
    <mergeCell ref="A14:I14"/>
    <mergeCell ref="A15:I15"/>
    <mergeCell ref="A17:I17"/>
    <mergeCell ref="A18:I18"/>
    <mergeCell ref="A1:I1"/>
    <mergeCell ref="A5:I5"/>
    <mergeCell ref="A6:I6"/>
    <mergeCell ref="A7:I7"/>
    <mergeCell ref="A9:I9"/>
    <mergeCell ref="A10:I1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DASHBOARD</vt:lpstr>
      <vt:lpstr>List</vt:lpstr>
      <vt:lpstr>Data</vt:lpstr>
      <vt:lpstr>Calcs</vt:lpstr>
      <vt:lpst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Bratislav Milojevic | ELMED d.o.o.</dc:creator>
  <cp:lastModifiedBy>Hafiz Fawad Sabir</cp:lastModifiedBy>
  <cp:lastPrinted>2022-11-05T11:41:18Z</cp:lastPrinted>
  <dcterms:created xsi:type="dcterms:W3CDTF">2022-11-05T09:07:16Z</dcterms:created>
  <dcterms:modified xsi:type="dcterms:W3CDTF">2025-02-21T17:15:57Z</dcterms:modified>
</cp:coreProperties>
</file>